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18" yWindow="105" windowWidth="15120" windowHeight="801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Лист1!$A$1:$D$114</definedName>
  </definedNames>
  <calcPr calcId="125725"/>
</workbook>
</file>

<file path=xl/calcChain.xml><?xml version="1.0" encoding="utf-8"?>
<calcChain xmlns="http://schemas.openxmlformats.org/spreadsheetml/2006/main">
  <c r="D97" i="1"/>
  <c r="C97"/>
  <c r="D98"/>
  <c r="D85"/>
  <c r="D84" s="1"/>
  <c r="C85"/>
  <c r="D49"/>
  <c r="D12"/>
  <c r="C12"/>
  <c r="D14"/>
  <c r="D11" s="1"/>
  <c r="C14"/>
  <c r="C11" s="1"/>
  <c r="C10"/>
  <c r="C102"/>
  <c r="C101" s="1"/>
  <c r="D48"/>
  <c r="C49"/>
  <c r="C48" s="1"/>
  <c r="C9"/>
  <c r="D102"/>
  <c r="D101" s="1"/>
  <c r="D9"/>
  <c r="E9" s="1"/>
  <c r="D10"/>
  <c r="E10" s="1"/>
  <c r="C98"/>
  <c r="C84"/>
  <c r="A1" i="2"/>
  <c r="A7" i="3"/>
  <c r="D78" i="1"/>
  <c r="C78"/>
  <c r="C24"/>
  <c r="C42"/>
  <c r="D24"/>
  <c r="C30"/>
  <c r="D90"/>
  <c r="C90"/>
  <c r="D108"/>
  <c r="C108"/>
  <c r="D72"/>
  <c r="C72"/>
  <c r="D66"/>
  <c r="C66"/>
  <c r="D60"/>
  <c r="C60"/>
  <c r="D54"/>
  <c r="C54"/>
  <c r="D18"/>
  <c r="C18"/>
  <c r="D30"/>
  <c r="D42"/>
  <c r="D36"/>
  <c r="C36"/>
  <c r="D96" l="1"/>
  <c r="D95" s="1"/>
  <c r="D8"/>
  <c r="D7"/>
  <c r="C83"/>
  <c r="C96"/>
  <c r="C95" s="1"/>
  <c r="C89"/>
  <c r="C17"/>
  <c r="D83"/>
  <c r="D71"/>
  <c r="D23"/>
  <c r="C23"/>
  <c r="C7"/>
  <c r="C6" s="1"/>
  <c r="C8"/>
  <c r="C29"/>
  <c r="C77"/>
  <c r="D89"/>
  <c r="D41"/>
  <c r="C41"/>
  <c r="D53"/>
  <c r="C53"/>
  <c r="D107"/>
  <c r="D35"/>
  <c r="C35"/>
  <c r="D17"/>
  <c r="D77"/>
  <c r="C71"/>
  <c r="D65"/>
  <c r="C65"/>
  <c r="D59"/>
  <c r="C59"/>
  <c r="D29"/>
  <c r="D6" l="1"/>
  <c r="D5" s="1"/>
  <c r="E77"/>
  <c r="C5"/>
  <c r="E29"/>
  <c r="E89"/>
  <c r="E71"/>
  <c r="E41"/>
  <c r="E95"/>
  <c r="E83"/>
  <c r="E65"/>
  <c r="E59"/>
  <c r="E53"/>
  <c r="E35"/>
  <c r="E23"/>
  <c r="C107"/>
  <c r="E107" s="1"/>
  <c r="E5" l="1"/>
  <c r="C47"/>
  <c r="D47"/>
  <c r="E47" l="1"/>
</calcChain>
</file>

<file path=xl/sharedStrings.xml><?xml version="1.0" encoding="utf-8"?>
<sst xmlns="http://schemas.openxmlformats.org/spreadsheetml/2006/main" count="133" uniqueCount="49">
  <si>
    <t>№ п/п</t>
  </si>
  <si>
    <t>Наименование  программы</t>
  </si>
  <si>
    <t>1.</t>
  </si>
  <si>
    <t>Муниципальные программы-всего, в том числе за счет:</t>
  </si>
  <si>
    <t>собственных доходов</t>
  </si>
  <si>
    <t xml:space="preserve">субсидии </t>
  </si>
  <si>
    <t>иные межбюджетные трансферты</t>
  </si>
  <si>
    <t>другие собственные доходы</t>
  </si>
  <si>
    <t>субвенции</t>
  </si>
  <si>
    <t>1.1.</t>
  </si>
  <si>
    <t>собственных доходов:</t>
  </si>
  <si>
    <t>1.2.</t>
  </si>
  <si>
    <t>1.3.</t>
  </si>
  <si>
    <t>1.4.</t>
  </si>
  <si>
    <t>1.5.</t>
  </si>
  <si>
    <t>1.6.</t>
  </si>
  <si>
    <t>субсидии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</si>
  <si>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</si>
  <si>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</si>
  <si>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</si>
  <si>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</si>
  <si>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</si>
  <si>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</si>
  <si>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</si>
  <si>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</si>
  <si>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</si>
  <si>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</si>
  <si>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Утверждено на год, руб.</t>
  </si>
  <si>
    <t>Исполнено  за отчетный период, руб.</t>
  </si>
  <si>
    <t>Муниципальная  программа «Обеспечение доступным и комфортным жильем населения ЗАТО г.Радужный Владимирской области», в том числе за счет:</t>
  </si>
  <si>
    <t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</si>
  <si>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>Муниципальная  программа  «Обеспечение общественного порядка и профилактики правонарушений в ЗАТО г.Радужный Владимирской области», в том числе за счет: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</si>
  <si>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г.Радужный Владимирской области», в том числе за счет:
</t>
  </si>
  <si>
    <t>Муниципальная программа «Информатизация ЗАТО г.Радужный Владимирской области», в том числе за счет:</t>
  </si>
  <si>
    <t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 Владимирской области» , в том числе за счет:</t>
  </si>
  <si>
    <t>Муниципальная  программа  «Энергосбережение и повышение  надежности энергоснабжения в топливно-энергетическом комплексе ЗАТО г.Радужный Владимирской области», в том числе за счет: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</si>
  <si>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</si>
  <si>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>Муниципальная программа  «Охрана окружающей среды ЗАТО г.Радужный Владимирской области», в том числе за счет:</t>
  </si>
  <si>
    <t>Муниципальная  программа  «Дорожное хозяйство и благоустройство ЗАТО г. Радужный Владимирской области», в том числе за счет:</t>
  </si>
  <si>
    <t>Муниципальная  программа  «Доступная среда для людей с ограниченными возможностями ЗАТО г.Радужный Владимирской области», в том числе за счет:</t>
  </si>
  <si>
    <t>Муниципальная  программа «Развитие образования ЗАТО г.Радужный Владимирской области» , в том числе за счет:</t>
  </si>
  <si>
    <t>Муниципальная  программа «Культура и спорт ЗАТО г.Радужный  Владимирской области»,  в том числе за счет:</t>
  </si>
  <si>
    <t>Муниципальная  программа «Создание благоприятных условий для развития молодого поколения ЗАТО г.Радужный Владимирской области», в том числе за счет:</t>
  </si>
  <si>
    <t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</si>
  <si>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>Муниципальная  программа  «Развитие пассажирских перевозок на территории ЗАТО г.Радужный Владимирской области», в том числе за счет:</t>
  </si>
  <si>
    <t>Муниципальная  программа  «Обеспечение населения  ЗАТО г. Радужный Владимирской области питьевой водой », в том числе за счет:</t>
  </si>
  <si>
    <t>Информация о ходе финансирования муниципальных  программ в ЗАТО г. Радужный                                                                                                                                                                  (по состоянию на 01.10.2020 г.)</t>
  </si>
  <si>
    <t xml:space="preserve">Заведующая отделом экономики                                                         </t>
  </si>
  <si>
    <t>Т.П. Симонова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</si>
</sst>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000"/>
  </numFmts>
  <fonts count="11">
    <font>
      <sz val="11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  <scheme val="minor"/>
    </font>
    <font>
      <b/>
      <sz val="11"/>
      <color theme="0" tint="-0.34998626667073579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4" fontId="2" fillId="2" borderId="0" xfId="1" applyNumberFormat="1" applyFont="1" applyFill="1" applyBorder="1" applyAlignment="1">
      <alignment vertical="top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0" fontId="8" fillId="3" borderId="0" xfId="0" applyFont="1" applyFill="1"/>
    <xf numFmtId="0" fontId="7" fillId="0" borderId="0" xfId="0" applyFont="1"/>
    <xf numFmtId="0" fontId="10" fillId="0" borderId="0" xfId="0" applyFont="1"/>
    <xf numFmtId="164" fontId="0" fillId="0" borderId="0" xfId="0" applyNumberFormat="1"/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5" fillId="0" borderId="0" xfId="0" applyNumberFormat="1" applyFont="1"/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5" fillId="3" borderId="0" xfId="0" applyFont="1" applyFill="1"/>
    <xf numFmtId="17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4" fontId="8" fillId="4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5"/>
  <sheetViews>
    <sheetView tabSelected="1" view="pageBreakPreview" zoomScale="50" zoomScaleNormal="100" zoomScaleSheetLayoutView="50" workbookViewId="0">
      <selection activeCell="E1" sqref="E1:E1048576"/>
    </sheetView>
  </sheetViews>
  <sheetFormatPr defaultRowHeight="14.4"/>
  <cols>
    <col min="1" max="1" width="6.88671875" style="14" customWidth="1"/>
    <col min="2" max="2" width="104.5546875" style="4" customWidth="1"/>
    <col min="3" max="3" width="22.77734375" style="4" customWidth="1"/>
    <col min="4" max="4" width="22.5546875" style="4" customWidth="1"/>
    <col min="5" max="5" width="22.44140625" style="16" customWidth="1"/>
    <col min="6" max="6" width="34.44140625" style="4" customWidth="1"/>
    <col min="7" max="7" width="49.77734375" style="4" customWidth="1"/>
    <col min="8" max="8" width="12.77734375" style="4" bestFit="1" customWidth="1"/>
    <col min="9" max="16384" width="8.88671875" style="4"/>
  </cols>
  <sheetData>
    <row r="1" spans="1:5" ht="38.950000000000003" customHeight="1">
      <c r="A1" s="23" t="s">
        <v>46</v>
      </c>
      <c r="B1" s="23"/>
      <c r="C1" s="23"/>
      <c r="D1" s="23"/>
    </row>
    <row r="2" spans="1:5" ht="22.95" customHeight="1">
      <c r="A2" s="23"/>
      <c r="B2" s="23"/>
      <c r="C2" s="23"/>
      <c r="D2" s="23"/>
    </row>
    <row r="3" spans="1:5" s="11" customFormat="1" ht="61.55" customHeight="1">
      <c r="A3" s="9" t="s">
        <v>0</v>
      </c>
      <c r="B3" s="10" t="s">
        <v>1</v>
      </c>
      <c r="C3" s="9" t="s">
        <v>27</v>
      </c>
      <c r="D3" s="9" t="s">
        <v>28</v>
      </c>
      <c r="E3" s="17"/>
    </row>
    <row r="4" spans="1:5" ht="17.7">
      <c r="A4" s="5">
        <v>1</v>
      </c>
      <c r="B4" s="5">
        <v>2</v>
      </c>
      <c r="C4" s="1">
        <v>3</v>
      </c>
      <c r="D4" s="1">
        <v>4</v>
      </c>
    </row>
    <row r="5" spans="1:5" ht="17.7">
      <c r="A5" s="24" t="s">
        <v>2</v>
      </c>
      <c r="B5" s="7" t="s">
        <v>3</v>
      </c>
      <c r="C5" s="6">
        <f>C6+C10</f>
        <v>668544563.00999999</v>
      </c>
      <c r="D5" s="6">
        <f>D6+D10</f>
        <v>465816916.24000001</v>
      </c>
      <c r="E5" s="18">
        <f>D5-C5</f>
        <v>-202727646.76999998</v>
      </c>
    </row>
    <row r="6" spans="1:5" ht="19.5" customHeight="1">
      <c r="A6" s="25"/>
      <c r="B6" s="7" t="s">
        <v>4</v>
      </c>
      <c r="C6" s="6">
        <f>C9+C7+C8</f>
        <v>499611463.00999993</v>
      </c>
      <c r="D6" s="6">
        <f>D9+D7+D8</f>
        <v>329599925.32999998</v>
      </c>
      <c r="E6" s="18"/>
    </row>
    <row r="7" spans="1:5" ht="19.5" customHeight="1">
      <c r="A7" s="25"/>
      <c r="B7" s="8" t="s">
        <v>5</v>
      </c>
      <c r="C7" s="6">
        <f>C13+C19+C25+C31+C37+C43+C49+C55+C61+C67+C73+C79+C85+C91+C97+C103+C109</f>
        <v>29781100</v>
      </c>
      <c r="D7" s="6">
        <f>D109+D49+D13+D31+D37+D25+D43+D55+D61+D67+D73+D79+D85+D91+D97+D103+D19</f>
        <v>18806749.170000002</v>
      </c>
      <c r="E7" s="18"/>
    </row>
    <row r="8" spans="1:5" ht="22.75" customHeight="1">
      <c r="A8" s="25"/>
      <c r="B8" s="8" t="s">
        <v>6</v>
      </c>
      <c r="C8" s="6">
        <f>C14+C20+C26+C32+C38+C44+C50+C56+C62+C68+C74+C80+C86+C92+C98+C104+C110</f>
        <v>8362508</v>
      </c>
      <c r="D8" s="6">
        <f>D110+D50+D14+D32+D38+D26+D44+D56+D62+D68+D74+D80+D86+D92+D98+D104</f>
        <v>6878207.8899999997</v>
      </c>
    </row>
    <row r="9" spans="1:5" ht="20.95" customHeight="1">
      <c r="A9" s="25"/>
      <c r="B9" s="8" t="s">
        <v>7</v>
      </c>
      <c r="C9" s="6">
        <f>C111+C51+C15+C33+C39+C27+C45+C57+C63+C69+C75+C81+C87+C93+C99+C105+C21</f>
        <v>461467855.00999993</v>
      </c>
      <c r="D9" s="6">
        <f>D111+D51+D15+D33+D39+D27+D45+D57+D63+D69+D75+D81+D87+D93+D99+D105+D21</f>
        <v>303914968.26999998</v>
      </c>
      <c r="E9" s="18">
        <f>98753257.43-D9</f>
        <v>-205161710.83999997</v>
      </c>
    </row>
    <row r="10" spans="1:5" ht="19" customHeight="1">
      <c r="A10" s="25"/>
      <c r="B10" s="8" t="s">
        <v>8</v>
      </c>
      <c r="C10" s="6">
        <f>C16+C22+C28+C34+C40+C46+C52+C58+C64+C70+C76+C82+C88+C94+C100+C106+C112</f>
        <v>168933100</v>
      </c>
      <c r="D10" s="6">
        <f>D100+D52+D16+D88+D106</f>
        <v>136216990.91</v>
      </c>
      <c r="E10" s="18">
        <f>D10-47410687.44</f>
        <v>88806303.469999999</v>
      </c>
    </row>
    <row r="11" spans="1:5" ht="50.4" customHeight="1">
      <c r="A11" s="24" t="s">
        <v>9</v>
      </c>
      <c r="B11" s="8" t="s">
        <v>30</v>
      </c>
      <c r="C11" s="6">
        <f>C12+C16</f>
        <v>73043493.640000001</v>
      </c>
      <c r="D11" s="6">
        <f>D12+D16</f>
        <v>48305522.57</v>
      </c>
      <c r="E11" s="18"/>
    </row>
    <row r="12" spans="1:5" ht="19" customHeight="1">
      <c r="A12" s="25"/>
      <c r="B12" s="27" t="s">
        <v>10</v>
      </c>
      <c r="C12" s="28">
        <f>C13+C14+C15</f>
        <v>72693493.640000001</v>
      </c>
      <c r="D12" s="28">
        <f>D13+D14+D15</f>
        <v>48305522.57</v>
      </c>
    </row>
    <row r="13" spans="1:5" ht="19" customHeight="1">
      <c r="A13" s="25"/>
      <c r="B13" s="29" t="s">
        <v>5</v>
      </c>
      <c r="C13" s="30">
        <v>0</v>
      </c>
      <c r="D13" s="30">
        <v>0</v>
      </c>
    </row>
    <row r="14" spans="1:5" ht="19" customHeight="1">
      <c r="A14" s="25"/>
      <c r="B14" s="29" t="s">
        <v>6</v>
      </c>
      <c r="C14" s="30">
        <f>125908+94300</f>
        <v>220208</v>
      </c>
      <c r="D14" s="30">
        <f>125908+94300</f>
        <v>220208</v>
      </c>
    </row>
    <row r="15" spans="1:5" ht="19" customHeight="1">
      <c r="A15" s="25"/>
      <c r="B15" s="29" t="s">
        <v>7</v>
      </c>
      <c r="C15" s="30">
        <v>72473285.640000001</v>
      </c>
      <c r="D15" s="30">
        <v>48085314.57</v>
      </c>
    </row>
    <row r="16" spans="1:5" ht="19" customHeight="1">
      <c r="A16" s="25"/>
      <c r="B16" s="29" t="s">
        <v>8</v>
      </c>
      <c r="C16" s="30">
        <v>350000</v>
      </c>
      <c r="D16" s="30">
        <v>0</v>
      </c>
    </row>
    <row r="17" spans="1:5" ht="56.3" hidden="1" customHeight="1">
      <c r="A17" s="31" t="s">
        <v>11</v>
      </c>
      <c r="B17" s="8" t="s">
        <v>43</v>
      </c>
      <c r="C17" s="32">
        <f>C18</f>
        <v>0</v>
      </c>
      <c r="D17" s="33">
        <f>D18</f>
        <v>0</v>
      </c>
    </row>
    <row r="18" spans="1:5" ht="19" hidden="1" customHeight="1">
      <c r="A18" s="31"/>
      <c r="B18" s="29" t="s">
        <v>10</v>
      </c>
      <c r="C18" s="34">
        <f>C19+C20+C21</f>
        <v>0</v>
      </c>
      <c r="D18" s="34">
        <f>D19+D20+D21</f>
        <v>0</v>
      </c>
    </row>
    <row r="19" spans="1:5" ht="19" hidden="1" customHeight="1">
      <c r="A19" s="31"/>
      <c r="B19" s="29" t="s">
        <v>16</v>
      </c>
      <c r="C19" s="34">
        <v>0</v>
      </c>
      <c r="D19" s="28">
        <v>0</v>
      </c>
    </row>
    <row r="20" spans="1:5" ht="19" hidden="1" customHeight="1">
      <c r="A20" s="31"/>
      <c r="B20" s="29" t="s">
        <v>6</v>
      </c>
      <c r="C20" s="34">
        <v>0</v>
      </c>
      <c r="D20" s="28">
        <v>0</v>
      </c>
    </row>
    <row r="21" spans="1:5" ht="19" hidden="1" customHeight="1">
      <c r="A21" s="31"/>
      <c r="B21" s="29" t="s">
        <v>7</v>
      </c>
      <c r="C21" s="34"/>
      <c r="D21" s="28">
        <v>0</v>
      </c>
    </row>
    <row r="22" spans="1:5" ht="19" hidden="1" customHeight="1">
      <c r="A22" s="31"/>
      <c r="B22" s="29" t="s">
        <v>8</v>
      </c>
      <c r="C22" s="34">
        <v>0</v>
      </c>
      <c r="D22" s="28">
        <v>0</v>
      </c>
    </row>
    <row r="23" spans="1:5" ht="41.9" customHeight="1">
      <c r="A23" s="31" t="s">
        <v>11</v>
      </c>
      <c r="B23" s="8" t="s">
        <v>31</v>
      </c>
      <c r="C23" s="33">
        <f>C24</f>
        <v>450098</v>
      </c>
      <c r="D23" s="33">
        <f>D24</f>
        <v>317516</v>
      </c>
      <c r="E23" s="18">
        <f>D23-C23</f>
        <v>-132582</v>
      </c>
    </row>
    <row r="24" spans="1:5" ht="19" customHeight="1">
      <c r="A24" s="31"/>
      <c r="B24" s="29" t="s">
        <v>10</v>
      </c>
      <c r="C24" s="28">
        <f>C25+C26+C27</f>
        <v>450098</v>
      </c>
      <c r="D24" s="28">
        <f>D25+D26+D27</f>
        <v>317516</v>
      </c>
    </row>
    <row r="25" spans="1:5" ht="19" customHeight="1">
      <c r="A25" s="31"/>
      <c r="B25" s="29" t="s">
        <v>16</v>
      </c>
      <c r="C25" s="28">
        <v>143000</v>
      </c>
      <c r="D25" s="28">
        <v>143000</v>
      </c>
    </row>
    <row r="26" spans="1:5" ht="19" customHeight="1">
      <c r="A26" s="31"/>
      <c r="B26" s="29" t="s">
        <v>6</v>
      </c>
      <c r="C26" s="28">
        <v>0</v>
      </c>
      <c r="D26" s="28">
        <v>0</v>
      </c>
    </row>
    <row r="27" spans="1:5" ht="19" customHeight="1">
      <c r="A27" s="31"/>
      <c r="B27" s="29" t="s">
        <v>7</v>
      </c>
      <c r="C27" s="28">
        <v>307098</v>
      </c>
      <c r="D27" s="28">
        <v>174516</v>
      </c>
    </row>
    <row r="28" spans="1:5" ht="19" customHeight="1">
      <c r="A28" s="31"/>
      <c r="B28" s="29" t="s">
        <v>8</v>
      </c>
      <c r="C28" s="28"/>
      <c r="D28" s="28"/>
    </row>
    <row r="29" spans="1:5" ht="73.349999999999994" customHeight="1">
      <c r="A29" s="31" t="s">
        <v>12</v>
      </c>
      <c r="B29" s="8" t="s">
        <v>32</v>
      </c>
      <c r="C29" s="33">
        <f>C30</f>
        <v>855600</v>
      </c>
      <c r="D29" s="33">
        <f>D30</f>
        <v>574283.96</v>
      </c>
      <c r="E29" s="18">
        <f>D29-C29</f>
        <v>-281316.04000000004</v>
      </c>
    </row>
    <row r="30" spans="1:5" ht="19" customHeight="1">
      <c r="A30" s="31"/>
      <c r="B30" s="27" t="s">
        <v>10</v>
      </c>
      <c r="C30" s="28">
        <f>C31+C32+C33</f>
        <v>855600</v>
      </c>
      <c r="D30" s="28">
        <f>D31+D32+D33</f>
        <v>574283.96</v>
      </c>
    </row>
    <row r="31" spans="1:5" ht="19" customHeight="1">
      <c r="A31" s="31"/>
      <c r="B31" s="29" t="s">
        <v>5</v>
      </c>
      <c r="C31" s="28">
        <v>0</v>
      </c>
      <c r="D31" s="28">
        <v>0</v>
      </c>
    </row>
    <row r="32" spans="1:5" ht="19" customHeight="1">
      <c r="A32" s="31"/>
      <c r="B32" s="29" t="s">
        <v>6</v>
      </c>
      <c r="C32" s="28">
        <v>0</v>
      </c>
      <c r="D32" s="28">
        <v>0</v>
      </c>
    </row>
    <row r="33" spans="1:8" ht="19" customHeight="1">
      <c r="A33" s="31"/>
      <c r="B33" s="29" t="s">
        <v>7</v>
      </c>
      <c r="C33" s="28">
        <v>855600</v>
      </c>
      <c r="D33" s="28">
        <v>574283.96</v>
      </c>
    </row>
    <row r="34" spans="1:8" ht="19" customHeight="1">
      <c r="A34" s="31"/>
      <c r="B34" s="29" t="s">
        <v>8</v>
      </c>
      <c r="C34" s="28">
        <v>0</v>
      </c>
      <c r="D34" s="28">
        <v>0</v>
      </c>
    </row>
    <row r="35" spans="1:8" ht="44.7" customHeight="1">
      <c r="A35" s="31" t="s">
        <v>13</v>
      </c>
      <c r="B35" s="8" t="s">
        <v>33</v>
      </c>
      <c r="C35" s="33">
        <f>C36</f>
        <v>2380200</v>
      </c>
      <c r="D35" s="33">
        <f>D36</f>
        <v>1398374.04</v>
      </c>
      <c r="E35" s="18">
        <f>D35-C35</f>
        <v>-981825.96</v>
      </c>
    </row>
    <row r="36" spans="1:8" ht="19" customHeight="1">
      <c r="A36" s="31"/>
      <c r="B36" s="29" t="s">
        <v>10</v>
      </c>
      <c r="C36" s="28">
        <f>C37+C38+C39</f>
        <v>2380200</v>
      </c>
      <c r="D36" s="28">
        <f>D37+D38+D39</f>
        <v>1398374.04</v>
      </c>
    </row>
    <row r="37" spans="1:8" ht="19" customHeight="1">
      <c r="A37" s="31"/>
      <c r="B37" s="29" t="s">
        <v>5</v>
      </c>
      <c r="C37" s="28">
        <v>0</v>
      </c>
      <c r="D37" s="28">
        <v>0</v>
      </c>
    </row>
    <row r="38" spans="1:8" ht="19" customHeight="1">
      <c r="A38" s="31"/>
      <c r="B38" s="29" t="s">
        <v>6</v>
      </c>
      <c r="C38" s="28">
        <v>0</v>
      </c>
      <c r="D38" s="28">
        <v>0</v>
      </c>
    </row>
    <row r="39" spans="1:8" ht="19" customHeight="1">
      <c r="A39" s="31"/>
      <c r="B39" s="29" t="s">
        <v>7</v>
      </c>
      <c r="C39" s="28">
        <v>2380200</v>
      </c>
      <c r="D39" s="28">
        <v>1398374.04</v>
      </c>
    </row>
    <row r="40" spans="1:8" ht="19" customHeight="1">
      <c r="A40" s="31"/>
      <c r="B40" s="29" t="s">
        <v>8</v>
      </c>
      <c r="C40" s="28"/>
      <c r="D40" s="28"/>
    </row>
    <row r="41" spans="1:8" ht="78.55" customHeight="1">
      <c r="A41" s="31" t="s">
        <v>14</v>
      </c>
      <c r="B41" s="8" t="s">
        <v>34</v>
      </c>
      <c r="C41" s="33">
        <f>C42</f>
        <v>38904738.409999996</v>
      </c>
      <c r="D41" s="35">
        <f>D42</f>
        <v>31895802.460000001</v>
      </c>
      <c r="E41" s="18">
        <f>D41-C41</f>
        <v>-7008935.9499999955</v>
      </c>
    </row>
    <row r="42" spans="1:8" ht="19" customHeight="1">
      <c r="A42" s="31"/>
      <c r="B42" s="29" t="s">
        <v>10</v>
      </c>
      <c r="C42" s="28">
        <f>C43+C44+C45</f>
        <v>38904738.409999996</v>
      </c>
      <c r="D42" s="28">
        <f>D43+D44+D45</f>
        <v>31895802.460000001</v>
      </c>
    </row>
    <row r="43" spans="1:8" ht="19" customHeight="1">
      <c r="A43" s="31"/>
      <c r="B43" s="29" t="s">
        <v>16</v>
      </c>
      <c r="C43" s="28">
        <v>0</v>
      </c>
      <c r="D43" s="28">
        <v>0</v>
      </c>
    </row>
    <row r="44" spans="1:8" ht="19" customHeight="1">
      <c r="A44" s="31"/>
      <c r="B44" s="29" t="s">
        <v>6</v>
      </c>
      <c r="C44" s="28">
        <v>0</v>
      </c>
      <c r="D44" s="28">
        <v>0</v>
      </c>
    </row>
    <row r="45" spans="1:8" ht="19" customHeight="1">
      <c r="A45" s="31"/>
      <c r="B45" s="29" t="s">
        <v>7</v>
      </c>
      <c r="C45" s="28">
        <v>38904738.409999996</v>
      </c>
      <c r="D45" s="30">
        <v>31895802.460000001</v>
      </c>
    </row>
    <row r="46" spans="1:8" ht="19" customHeight="1">
      <c r="A46" s="31"/>
      <c r="B46" s="29" t="s">
        <v>8</v>
      </c>
      <c r="C46" s="28">
        <v>0</v>
      </c>
      <c r="D46" s="30">
        <v>0</v>
      </c>
    </row>
    <row r="47" spans="1:8" ht="51.75" customHeight="1">
      <c r="A47" s="31" t="s">
        <v>15</v>
      </c>
      <c r="B47" s="8" t="s">
        <v>29</v>
      </c>
      <c r="C47" s="6">
        <f>C49+C51+C52</f>
        <v>1209805.55</v>
      </c>
      <c r="D47" s="6">
        <f>D49+D51+D52</f>
        <v>1163232</v>
      </c>
      <c r="E47" s="18">
        <f>D47-C47</f>
        <v>-46573.550000000047</v>
      </c>
      <c r="H47" s="26"/>
    </row>
    <row r="48" spans="1:8" ht="19" customHeight="1">
      <c r="A48" s="31"/>
      <c r="B48" s="29" t="s">
        <v>10</v>
      </c>
      <c r="C48" s="28">
        <f>C49+C50+C51</f>
        <v>1209805.55</v>
      </c>
      <c r="D48" s="28">
        <f>D49+D50+D51</f>
        <v>1163232</v>
      </c>
    </row>
    <row r="49" spans="1:6" ht="19" customHeight="1">
      <c r="A49" s="31"/>
      <c r="B49" s="29" t="s">
        <v>5</v>
      </c>
      <c r="C49" s="30">
        <f>394513+469587</f>
        <v>864100</v>
      </c>
      <c r="D49" s="36">
        <f>373306.88+444219.57</f>
        <v>817526.45</v>
      </c>
    </row>
    <row r="50" spans="1:6" ht="19" customHeight="1">
      <c r="A50" s="31"/>
      <c r="B50" s="29" t="s">
        <v>6</v>
      </c>
      <c r="C50" s="30">
        <v>0</v>
      </c>
      <c r="D50" s="30">
        <v>0</v>
      </c>
    </row>
    <row r="51" spans="1:6" ht="19" customHeight="1">
      <c r="A51" s="31"/>
      <c r="B51" s="29" t="s">
        <v>7</v>
      </c>
      <c r="C51" s="34">
        <v>345705.55</v>
      </c>
      <c r="D51" s="34">
        <v>345705.55</v>
      </c>
    </row>
    <row r="52" spans="1:6" ht="19" customHeight="1">
      <c r="A52" s="31"/>
      <c r="B52" s="29" t="s">
        <v>8</v>
      </c>
      <c r="C52" s="34">
        <v>0</v>
      </c>
      <c r="D52" s="34">
        <v>0</v>
      </c>
    </row>
    <row r="53" spans="1:6" ht="56.95" customHeight="1">
      <c r="A53" s="37" t="s">
        <v>17</v>
      </c>
      <c r="B53" s="38" t="s">
        <v>35</v>
      </c>
      <c r="C53" s="39">
        <f>C54</f>
        <v>19116447.82</v>
      </c>
      <c r="D53" s="40">
        <f>D54</f>
        <v>10097489.060000001</v>
      </c>
      <c r="E53" s="18">
        <f>D53-C53</f>
        <v>-9018958.7599999998</v>
      </c>
    </row>
    <row r="54" spans="1:6" ht="19" customHeight="1">
      <c r="A54" s="37"/>
      <c r="B54" s="41" t="s">
        <v>10</v>
      </c>
      <c r="C54" s="42">
        <f>C55+C56+C57</f>
        <v>19116447.82</v>
      </c>
      <c r="D54" s="42">
        <f>D55+D56+D57</f>
        <v>10097489.060000001</v>
      </c>
    </row>
    <row r="55" spans="1:6" ht="19" customHeight="1">
      <c r="A55" s="37"/>
      <c r="B55" s="41" t="s">
        <v>16</v>
      </c>
      <c r="C55" s="42">
        <v>0</v>
      </c>
      <c r="D55" s="43">
        <v>0</v>
      </c>
    </row>
    <row r="56" spans="1:6" ht="19" customHeight="1">
      <c r="A56" s="37"/>
      <c r="B56" s="41" t="s">
        <v>6</v>
      </c>
      <c r="C56" s="42">
        <v>0</v>
      </c>
      <c r="D56" s="43">
        <v>0</v>
      </c>
    </row>
    <row r="57" spans="1:6" ht="19" customHeight="1">
      <c r="A57" s="37"/>
      <c r="B57" s="41" t="s">
        <v>7</v>
      </c>
      <c r="C57" s="42">
        <v>19116447.82</v>
      </c>
      <c r="D57" s="42">
        <v>10097489.060000001</v>
      </c>
    </row>
    <row r="58" spans="1:6" ht="19" customHeight="1">
      <c r="A58" s="37"/>
      <c r="B58" s="41" t="s">
        <v>8</v>
      </c>
      <c r="C58" s="42">
        <v>0</v>
      </c>
      <c r="D58" s="43">
        <v>0</v>
      </c>
    </row>
    <row r="59" spans="1:6" ht="41.25" customHeight="1">
      <c r="A59" s="37" t="s">
        <v>18</v>
      </c>
      <c r="B59" s="38" t="s">
        <v>36</v>
      </c>
      <c r="C59" s="39">
        <f>C60</f>
        <v>43887130.939999998</v>
      </c>
      <c r="D59" s="39">
        <f>D60</f>
        <v>29376413.670000002</v>
      </c>
      <c r="E59" s="18">
        <f>D59-C59</f>
        <v>-14510717.269999996</v>
      </c>
      <c r="F59" s="26"/>
    </row>
    <row r="60" spans="1:6" ht="20.3" customHeight="1">
      <c r="A60" s="37"/>
      <c r="B60" s="41" t="s">
        <v>10</v>
      </c>
      <c r="C60" s="42">
        <f>C61+C62+C63</f>
        <v>43887130.939999998</v>
      </c>
      <c r="D60" s="42">
        <f>D61+D62+D63</f>
        <v>29376413.670000002</v>
      </c>
    </row>
    <row r="61" spans="1:6" s="44" customFormat="1" ht="17.7">
      <c r="A61" s="37"/>
      <c r="B61" s="41" t="s">
        <v>16</v>
      </c>
      <c r="C61" s="42">
        <v>0</v>
      </c>
      <c r="D61" s="42">
        <v>0</v>
      </c>
      <c r="E61" s="19"/>
    </row>
    <row r="62" spans="1:6" ht="22.75" customHeight="1">
      <c r="A62" s="37"/>
      <c r="B62" s="41" t="s">
        <v>6</v>
      </c>
      <c r="C62" s="42">
        <v>0</v>
      </c>
      <c r="D62" s="42">
        <v>0</v>
      </c>
    </row>
    <row r="63" spans="1:6" ht="20.3" customHeight="1">
      <c r="A63" s="37"/>
      <c r="B63" s="41" t="s">
        <v>7</v>
      </c>
      <c r="C63" s="42">
        <v>43887130.939999998</v>
      </c>
      <c r="D63" s="42">
        <v>29376413.670000002</v>
      </c>
    </row>
    <row r="64" spans="1:6" ht="19.5" customHeight="1">
      <c r="A64" s="37"/>
      <c r="B64" s="41" t="s">
        <v>8</v>
      </c>
      <c r="C64" s="42">
        <v>0</v>
      </c>
      <c r="D64" s="42">
        <v>0</v>
      </c>
    </row>
    <row r="65" spans="1:7" ht="48.45" customHeight="1">
      <c r="A65" s="45" t="s">
        <v>19</v>
      </c>
      <c r="B65" s="38" t="s">
        <v>37</v>
      </c>
      <c r="C65" s="39">
        <f>C66</f>
        <v>5814480.3499999996</v>
      </c>
      <c r="D65" s="46">
        <f>D66</f>
        <v>3824722.8</v>
      </c>
      <c r="E65" s="18">
        <f>D65-C65</f>
        <v>-1989757.5499999998</v>
      </c>
      <c r="G65" s="26"/>
    </row>
    <row r="66" spans="1:7" ht="19" customHeight="1">
      <c r="A66" s="45"/>
      <c r="B66" s="41" t="s">
        <v>10</v>
      </c>
      <c r="C66" s="42">
        <f>C67+C68+C69</f>
        <v>5814480.3499999996</v>
      </c>
      <c r="D66" s="42">
        <f>D67+D68+D69</f>
        <v>3824722.8</v>
      </c>
    </row>
    <row r="67" spans="1:7" s="44" customFormat="1" ht="17.7">
      <c r="A67" s="45"/>
      <c r="B67" s="41" t="s">
        <v>16</v>
      </c>
      <c r="C67" s="42">
        <v>0</v>
      </c>
      <c r="D67" s="42">
        <v>0</v>
      </c>
      <c r="E67" s="19"/>
    </row>
    <row r="68" spans="1:7" ht="21.8" customHeight="1">
      <c r="A68" s="45"/>
      <c r="B68" s="41" t="s">
        <v>6</v>
      </c>
      <c r="C68" s="42">
        <v>0</v>
      </c>
      <c r="D68" s="42">
        <v>0</v>
      </c>
      <c r="G68" s="26"/>
    </row>
    <row r="69" spans="1:7" ht="18" customHeight="1">
      <c r="A69" s="45"/>
      <c r="B69" s="41" t="s">
        <v>7</v>
      </c>
      <c r="C69" s="42">
        <v>5814480.3499999996</v>
      </c>
      <c r="D69" s="42">
        <v>3824722.8</v>
      </c>
    </row>
    <row r="70" spans="1:7" ht="16.55" customHeight="1">
      <c r="A70" s="45"/>
      <c r="B70" s="47" t="s">
        <v>8</v>
      </c>
      <c r="C70" s="42">
        <v>0</v>
      </c>
      <c r="D70" s="42">
        <v>0</v>
      </c>
    </row>
    <row r="71" spans="1:7" ht="47.8" customHeight="1">
      <c r="A71" s="45" t="s">
        <v>20</v>
      </c>
      <c r="B71" s="38" t="s">
        <v>45</v>
      </c>
      <c r="C71" s="39">
        <f>C72</f>
        <v>2197277.0699999998</v>
      </c>
      <c r="D71" s="39">
        <f>D72</f>
        <v>1601288.78</v>
      </c>
      <c r="E71" s="18">
        <f>D71-C71</f>
        <v>-595988.2899999998</v>
      </c>
    </row>
    <row r="72" spans="1:7" ht="18" customHeight="1">
      <c r="A72" s="45"/>
      <c r="B72" s="41" t="s">
        <v>10</v>
      </c>
      <c r="C72" s="42">
        <f>C73+C74+C75</f>
        <v>2197277.0699999998</v>
      </c>
      <c r="D72" s="42">
        <f>D73+D74+D75</f>
        <v>1601288.78</v>
      </c>
    </row>
    <row r="73" spans="1:7" s="44" customFormat="1" ht="17.7">
      <c r="A73" s="45"/>
      <c r="B73" s="41" t="s">
        <v>16</v>
      </c>
      <c r="C73" s="42">
        <v>0</v>
      </c>
      <c r="D73" s="42">
        <v>0</v>
      </c>
      <c r="E73" s="19"/>
    </row>
    <row r="74" spans="1:7" ht="19" customHeight="1">
      <c r="A74" s="45"/>
      <c r="B74" s="41" t="s">
        <v>6</v>
      </c>
      <c r="C74" s="42">
        <v>0</v>
      </c>
      <c r="D74" s="42">
        <v>0</v>
      </c>
    </row>
    <row r="75" spans="1:7" ht="19.5" customHeight="1">
      <c r="A75" s="45"/>
      <c r="B75" s="41" t="s">
        <v>7</v>
      </c>
      <c r="C75" s="42">
        <v>2197277.0699999998</v>
      </c>
      <c r="D75" s="42">
        <v>1601288.78</v>
      </c>
    </row>
    <row r="76" spans="1:7" ht="18" customHeight="1">
      <c r="A76" s="45"/>
      <c r="B76" s="41" t="s">
        <v>8</v>
      </c>
      <c r="C76" s="42">
        <v>0</v>
      </c>
      <c r="D76" s="48">
        <v>0</v>
      </c>
    </row>
    <row r="77" spans="1:7" ht="37" customHeight="1">
      <c r="A77" s="45" t="s">
        <v>21</v>
      </c>
      <c r="B77" s="38" t="s">
        <v>44</v>
      </c>
      <c r="C77" s="39">
        <f>C78</f>
        <v>5766722</v>
      </c>
      <c r="D77" s="39">
        <f>D78</f>
        <v>3977666.75</v>
      </c>
      <c r="E77" s="18">
        <f>D77-C77</f>
        <v>-1789055.25</v>
      </c>
    </row>
    <row r="78" spans="1:7" ht="18" customHeight="1">
      <c r="A78" s="45"/>
      <c r="B78" s="41" t="s">
        <v>10</v>
      </c>
      <c r="C78" s="42">
        <f>C79+C80+C81</f>
        <v>5766722</v>
      </c>
      <c r="D78" s="42">
        <f>D79+D80+D81</f>
        <v>3977666.75</v>
      </c>
    </row>
    <row r="79" spans="1:7" s="44" customFormat="1" ht="17.7">
      <c r="A79" s="45"/>
      <c r="B79" s="41" t="s">
        <v>16</v>
      </c>
      <c r="C79" s="42">
        <v>103900</v>
      </c>
      <c r="D79" s="42">
        <v>53600</v>
      </c>
      <c r="E79" s="19"/>
    </row>
    <row r="80" spans="1:7" ht="18" customHeight="1">
      <c r="A80" s="45"/>
      <c r="B80" s="41" t="s">
        <v>6</v>
      </c>
      <c r="C80" s="42">
        <v>0</v>
      </c>
      <c r="D80" s="42">
        <v>0</v>
      </c>
    </row>
    <row r="81" spans="1:5" ht="20.95" customHeight="1">
      <c r="A81" s="45"/>
      <c r="B81" s="41" t="s">
        <v>7</v>
      </c>
      <c r="C81" s="42">
        <v>5662822</v>
      </c>
      <c r="D81" s="42">
        <v>3924066.75</v>
      </c>
    </row>
    <row r="82" spans="1:5" ht="17.7">
      <c r="A82" s="45"/>
      <c r="B82" s="41" t="s">
        <v>8</v>
      </c>
      <c r="C82" s="42">
        <v>0</v>
      </c>
      <c r="D82" s="42">
        <v>0</v>
      </c>
    </row>
    <row r="83" spans="1:5" ht="56.95" customHeight="1">
      <c r="A83" s="49" t="s">
        <v>22</v>
      </c>
      <c r="B83" s="8" t="s">
        <v>38</v>
      </c>
      <c r="C83" s="6">
        <f>C84+C88</f>
        <v>84405981.689999998</v>
      </c>
      <c r="D83" s="6">
        <f>D84+D88</f>
        <v>53496747.960000001</v>
      </c>
      <c r="E83" s="18">
        <f>D83-C83</f>
        <v>-30909233.729999997</v>
      </c>
    </row>
    <row r="84" spans="1:5" ht="18" customHeight="1">
      <c r="A84" s="49"/>
      <c r="B84" s="29" t="s">
        <v>10</v>
      </c>
      <c r="C84" s="30">
        <f>C85+C86+C87</f>
        <v>84282681.689999998</v>
      </c>
      <c r="D84" s="30">
        <f>D85+D86+D87</f>
        <v>53496747.960000001</v>
      </c>
    </row>
    <row r="85" spans="1:5" s="44" customFormat="1" ht="17.7">
      <c r="A85" s="49"/>
      <c r="B85" s="29" t="s">
        <v>16</v>
      </c>
      <c r="C85" s="30">
        <f>4522013.77+427386.23</f>
        <v>4949400</v>
      </c>
      <c r="D85" s="30">
        <f>1356248.38+67447.09</f>
        <v>1423695.47</v>
      </c>
      <c r="E85" s="19"/>
    </row>
    <row r="86" spans="1:5" ht="16.55" customHeight="1">
      <c r="A86" s="49"/>
      <c r="B86" s="29" t="s">
        <v>6</v>
      </c>
      <c r="C86" s="30">
        <v>6000000</v>
      </c>
      <c r="D86" s="30">
        <v>6000000</v>
      </c>
    </row>
    <row r="87" spans="1:5" ht="18" customHeight="1">
      <c r="A87" s="49"/>
      <c r="B87" s="29" t="s">
        <v>7</v>
      </c>
      <c r="C87" s="30">
        <v>73333281.689999998</v>
      </c>
      <c r="D87" s="30">
        <v>46073052.490000002</v>
      </c>
    </row>
    <row r="88" spans="1:5" ht="18" customHeight="1">
      <c r="A88" s="49"/>
      <c r="B88" s="29" t="s">
        <v>8</v>
      </c>
      <c r="C88" s="30">
        <v>123300</v>
      </c>
      <c r="D88" s="30">
        <v>0</v>
      </c>
    </row>
    <row r="89" spans="1:5" ht="38.950000000000003" customHeight="1">
      <c r="A89" s="49" t="s">
        <v>23</v>
      </c>
      <c r="B89" s="8" t="s">
        <v>39</v>
      </c>
      <c r="C89" s="6">
        <f>C91+C93</f>
        <v>481621</v>
      </c>
      <c r="D89" s="6">
        <f>D90</f>
        <v>315807</v>
      </c>
      <c r="E89" s="18">
        <f>D89-C89</f>
        <v>-165814</v>
      </c>
    </row>
    <row r="90" spans="1:5" ht="20.95" customHeight="1">
      <c r="A90" s="49"/>
      <c r="B90" s="29" t="s">
        <v>10</v>
      </c>
      <c r="C90" s="28">
        <f>C91+C92+C93</f>
        <v>481621</v>
      </c>
      <c r="D90" s="28">
        <f>D91+D92+D93</f>
        <v>315807</v>
      </c>
    </row>
    <row r="91" spans="1:5" s="44" customFormat="1" ht="17.7">
      <c r="A91" s="49"/>
      <c r="B91" s="29" t="s">
        <v>16</v>
      </c>
      <c r="C91" s="30">
        <v>0</v>
      </c>
      <c r="D91" s="30">
        <v>0</v>
      </c>
      <c r="E91" s="19"/>
    </row>
    <row r="92" spans="1:5" ht="23.25" customHeight="1">
      <c r="A92" s="49"/>
      <c r="B92" s="29" t="s">
        <v>6</v>
      </c>
      <c r="C92" s="30">
        <v>0</v>
      </c>
      <c r="D92" s="30">
        <v>0</v>
      </c>
    </row>
    <row r="93" spans="1:5" ht="19" customHeight="1">
      <c r="A93" s="49"/>
      <c r="B93" s="29" t="s">
        <v>7</v>
      </c>
      <c r="C93" s="30">
        <v>481621</v>
      </c>
      <c r="D93" s="36">
        <v>315807</v>
      </c>
    </row>
    <row r="94" spans="1:5" ht="17.2" customHeight="1">
      <c r="A94" s="49"/>
      <c r="B94" s="29" t="s">
        <v>8</v>
      </c>
      <c r="C94" s="30">
        <v>0</v>
      </c>
      <c r="D94" s="30">
        <v>0</v>
      </c>
    </row>
    <row r="95" spans="1:5" ht="54.35" customHeight="1">
      <c r="A95" s="49" t="s">
        <v>24</v>
      </c>
      <c r="B95" s="8" t="s">
        <v>40</v>
      </c>
      <c r="C95" s="33">
        <f>C96+C100</f>
        <v>306600266.59000003</v>
      </c>
      <c r="D95" s="33">
        <f>D96+D100</f>
        <v>220512286.57999998</v>
      </c>
      <c r="E95" s="18">
        <f>D95-C95</f>
        <v>-86087980.01000005</v>
      </c>
    </row>
    <row r="96" spans="1:5" ht="20.95" customHeight="1">
      <c r="A96" s="49"/>
      <c r="B96" s="29" t="s">
        <v>10</v>
      </c>
      <c r="C96" s="28">
        <f>C97+C98+C99</f>
        <v>138157066.59</v>
      </c>
      <c r="D96" s="28">
        <f>D97+D98+D99</f>
        <v>84307695.670000002</v>
      </c>
    </row>
    <row r="97" spans="1:5" s="44" customFormat="1" ht="17.7">
      <c r="A97" s="49"/>
      <c r="B97" s="29" t="s">
        <v>16</v>
      </c>
      <c r="C97" s="42">
        <f>4805600+7167600</f>
        <v>11973200</v>
      </c>
      <c r="D97" s="42">
        <f>2058707.25+5221120</f>
        <v>7279827.25</v>
      </c>
      <c r="E97" s="19"/>
    </row>
    <row r="98" spans="1:5" ht="18" customHeight="1">
      <c r="A98" s="49"/>
      <c r="B98" s="29" t="s">
        <v>6</v>
      </c>
      <c r="C98" s="42">
        <f>1979100+163200</f>
        <v>2142300</v>
      </c>
      <c r="D98" s="42">
        <f>163199.89+494800</f>
        <v>657999.89</v>
      </c>
    </row>
    <row r="99" spans="1:5" ht="18" customHeight="1">
      <c r="A99" s="49"/>
      <c r="B99" s="29" t="s">
        <v>7</v>
      </c>
      <c r="C99" s="28">
        <v>124041566.59</v>
      </c>
      <c r="D99" s="28">
        <v>76369868.530000001</v>
      </c>
    </row>
    <row r="100" spans="1:5" ht="19.5" customHeight="1">
      <c r="A100" s="49"/>
      <c r="B100" s="29" t="s">
        <v>8</v>
      </c>
      <c r="C100" s="28">
        <v>168443200</v>
      </c>
      <c r="D100" s="28">
        <v>136204590.91</v>
      </c>
    </row>
    <row r="101" spans="1:5" ht="38.15" customHeight="1">
      <c r="A101" s="49" t="s">
        <v>25</v>
      </c>
      <c r="B101" s="8" t="s">
        <v>41</v>
      </c>
      <c r="C101" s="32">
        <f>C102+C106</f>
        <v>81878675.459999993</v>
      </c>
      <c r="D101" s="32">
        <f>D102+D106</f>
        <v>57642054.939999998</v>
      </c>
      <c r="E101" s="51"/>
    </row>
    <row r="102" spans="1:5" ht="18" customHeight="1">
      <c r="A102" s="49"/>
      <c r="B102" s="29" t="s">
        <v>10</v>
      </c>
      <c r="C102" s="28">
        <f>C103+C104+C105</f>
        <v>81862075.459999993</v>
      </c>
      <c r="D102" s="28">
        <f>D103+D104+D105</f>
        <v>57629654.939999998</v>
      </c>
    </row>
    <row r="103" spans="1:5" s="44" customFormat="1" ht="17.7">
      <c r="A103" s="49"/>
      <c r="B103" s="29" t="s">
        <v>16</v>
      </c>
      <c r="C103" s="34">
        <v>11747500</v>
      </c>
      <c r="D103" s="34">
        <v>9089100</v>
      </c>
      <c r="E103" s="19"/>
    </row>
    <row r="104" spans="1:5" ht="17.2" customHeight="1">
      <c r="A104" s="49"/>
      <c r="B104" s="29" t="s">
        <v>6</v>
      </c>
      <c r="C104" s="34">
        <v>0</v>
      </c>
      <c r="D104" s="28">
        <v>0</v>
      </c>
    </row>
    <row r="105" spans="1:5" ht="19.5" customHeight="1">
      <c r="A105" s="49"/>
      <c r="B105" s="29" t="s">
        <v>7</v>
      </c>
      <c r="C105" s="34">
        <v>70114575.459999993</v>
      </c>
      <c r="D105" s="28">
        <v>48540554.939999998</v>
      </c>
    </row>
    <row r="106" spans="1:5" ht="17.2" customHeight="1">
      <c r="A106" s="49"/>
      <c r="B106" s="29" t="s">
        <v>8</v>
      </c>
      <c r="C106" s="34">
        <v>16600</v>
      </c>
      <c r="D106" s="28">
        <v>12400</v>
      </c>
    </row>
    <row r="107" spans="1:5" ht="41.25" customHeight="1">
      <c r="A107" s="50" t="s">
        <v>26</v>
      </c>
      <c r="B107" s="8" t="s">
        <v>42</v>
      </c>
      <c r="C107" s="6">
        <f>C108</f>
        <v>1552024.49</v>
      </c>
      <c r="D107" s="6">
        <f>D108</f>
        <v>1317707.67</v>
      </c>
      <c r="E107" s="18">
        <f>D107-C107</f>
        <v>-234316.82000000007</v>
      </c>
    </row>
    <row r="108" spans="1:5" ht="20.95" customHeight="1">
      <c r="A108" s="31"/>
      <c r="B108" s="29" t="s">
        <v>10</v>
      </c>
      <c r="C108" s="28">
        <f>C109+C110+C111</f>
        <v>1552024.49</v>
      </c>
      <c r="D108" s="28">
        <f>D109+D110+D111</f>
        <v>1317707.67</v>
      </c>
    </row>
    <row r="109" spans="1:5" s="44" customFormat="1" ht="21.8" customHeight="1">
      <c r="A109" s="31"/>
      <c r="B109" s="29" t="s">
        <v>5</v>
      </c>
      <c r="C109" s="30">
        <v>0</v>
      </c>
      <c r="D109" s="30">
        <v>0</v>
      </c>
      <c r="E109" s="19"/>
    </row>
    <row r="110" spans="1:5" ht="26.2" customHeight="1">
      <c r="A110" s="31"/>
      <c r="B110" s="29" t="s">
        <v>6</v>
      </c>
      <c r="C110" s="30">
        <v>0</v>
      </c>
      <c r="D110" s="30">
        <v>0</v>
      </c>
    </row>
    <row r="111" spans="1:5" ht="20.95" customHeight="1">
      <c r="A111" s="31"/>
      <c r="B111" s="29" t="s">
        <v>7</v>
      </c>
      <c r="C111" s="30">
        <v>1552024.49</v>
      </c>
      <c r="D111" s="30">
        <v>1317707.67</v>
      </c>
    </row>
    <row r="112" spans="1:5" ht="18" customHeight="1">
      <c r="A112" s="31"/>
      <c r="B112" s="29" t="s">
        <v>8</v>
      </c>
      <c r="C112" s="30">
        <v>0</v>
      </c>
      <c r="D112" s="30">
        <v>0</v>
      </c>
    </row>
    <row r="113" spans="1:4" ht="16.55" customHeight="1">
      <c r="A113" s="12"/>
      <c r="B113" s="2"/>
      <c r="C113" s="3"/>
      <c r="D113" s="13"/>
    </row>
    <row r="114" spans="1:4" ht="33.75" customHeight="1">
      <c r="A114" s="4"/>
      <c r="B114" s="12" t="s">
        <v>47</v>
      </c>
      <c r="C114" s="12" t="s">
        <v>48</v>
      </c>
      <c r="D114" s="12"/>
    </row>
    <row r="115" spans="1:4" ht="15.05" hidden="1" customHeight="1">
      <c r="B115" s="15"/>
      <c r="C115" s="15"/>
      <c r="D115" s="15"/>
    </row>
  </sheetData>
  <mergeCells count="19">
    <mergeCell ref="A95:A100"/>
    <mergeCell ref="A107:A112"/>
    <mergeCell ref="A101:A106"/>
    <mergeCell ref="A89:A94"/>
    <mergeCell ref="A1:D2"/>
    <mergeCell ref="A83:A88"/>
    <mergeCell ref="A77:A82"/>
    <mergeCell ref="A71:A76"/>
    <mergeCell ref="A53:A58"/>
    <mergeCell ref="A29:A34"/>
    <mergeCell ref="A17:A22"/>
    <mergeCell ref="A23:A28"/>
    <mergeCell ref="A35:A40"/>
    <mergeCell ref="A41:A46"/>
    <mergeCell ref="A5:A10"/>
    <mergeCell ref="A11:A16"/>
    <mergeCell ref="A47:A52"/>
    <mergeCell ref="A59:A64"/>
    <mergeCell ref="A65:A70"/>
  </mergeCells>
  <pageMargins left="0.7" right="0.11811023622047245" top="0.52" bottom="0.27559055118110237" header="0.35433070866141736" footer="0.27559055118110237"/>
  <pageSetup paperSize="9" scale="59" fitToWidth="2" fitToHeight="2" orientation="portrait" horizontalDpi="180" verticalDpi="180" r:id="rId1"/>
  <rowBreaks count="1" manualBreakCount="1"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RowHeight="14.4"/>
  <cols>
    <col min="1" max="1" width="18.44140625" customWidth="1"/>
  </cols>
  <sheetData>
    <row r="1" spans="1:1">
      <c r="A1" s="22">
        <f>1432.327+432.218+20.59+48.789+12.51+92.98+0.376+548.254+1939.653+299+50+3874.918</f>
        <v>8751.6149999999998</v>
      </c>
    </row>
    <row r="2" spans="1:1">
      <c r="A2">
        <v>27.182400000000001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7" sqref="A7"/>
    </sheetView>
  </sheetViews>
  <sheetFormatPr defaultRowHeight="14.4"/>
  <cols>
    <col min="1" max="1" width="16.77734375" customWidth="1"/>
  </cols>
  <sheetData>
    <row r="1" spans="1:1" ht="17.7">
      <c r="A1" s="20">
        <v>4773.7516999999998</v>
      </c>
    </row>
    <row r="2" spans="1:1" ht="17.7">
      <c r="A2" s="20">
        <v>5040.9031999999997</v>
      </c>
    </row>
    <row r="3" spans="1:1" ht="17.7">
      <c r="A3" s="20">
        <v>9385.9290999999994</v>
      </c>
    </row>
    <row r="4" spans="1:1" ht="17.7">
      <c r="A4" s="20">
        <v>5917.2110000000002</v>
      </c>
    </row>
    <row r="5" spans="1:1" ht="17.7">
      <c r="A5" s="20">
        <v>5580.4229999999998</v>
      </c>
    </row>
    <row r="6" spans="1:1" ht="17.7">
      <c r="A6" s="21">
        <v>5561.4229999999998</v>
      </c>
    </row>
    <row r="7" spans="1:1">
      <c r="A7">
        <f>SUM(A1:A6)</f>
        <v>36259.640999999996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2020-10-06T10:12:01Z</dcterms:modified>
</cp:coreProperties>
</file>