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сурсное" sheetId="1" r:id="rId1"/>
    <sheet name="прил.1пп" sheetId="2" r:id="rId2"/>
    <sheet name="прил.к2пп" sheetId="3" r:id="rId3"/>
    <sheet name="прил.3пп" sheetId="4" r:id="rId4"/>
    <sheet name="прил.4пп" sheetId="5" r:id="rId5"/>
    <sheet name="прил.2,5пп" sheetId="6" r:id="rId6"/>
    <sheet name="прил.3,5пп" sheetId="7" r:id="rId7"/>
    <sheet name="прил.5,5пп" sheetId="8" r:id="rId8"/>
    <sheet name="прил.пп6" sheetId="9" r:id="rId9"/>
  </sheets>
  <definedNames>
    <definedName name="_xlnm.Print_Area" localSheetId="1">'прил.1пп'!$A$1:$M$99</definedName>
    <definedName name="_xlnm.Print_Area" localSheetId="6">'прил.3,5пп'!$A$1:$L$164</definedName>
    <definedName name="_xlnm.Print_Area" localSheetId="3">'прил.3пп'!$A$1:$L$61</definedName>
    <definedName name="_xlnm.Print_Area" localSheetId="4">'прил.4пп'!$A$1:$M$71</definedName>
    <definedName name="_xlnm.Print_Area" localSheetId="7">'прил.5,5пп'!$A$1:$P$40</definedName>
    <definedName name="_xlnm.Print_Area" localSheetId="2">'прил.к2пп'!$A$1:$L$238</definedName>
    <definedName name="_xlnm.Print_Area" localSheetId="8">'прил.пп6'!$A$1:$J$68</definedName>
    <definedName name="_xlnm.Print_Area" localSheetId="0">'ресурсное'!$A$1:$K$83</definedName>
    <definedName name="Excel_BuiltIn_Print_Area" localSheetId="0">'ресурсное'!$A$1:$K$83</definedName>
    <definedName name="Excel_BuiltIn_Print_Area" localSheetId="1">'прил.1пп'!$A$1:$M$99</definedName>
    <definedName name="Excel_BuiltIn_Print_Area" localSheetId="2">'прил.к2пп'!$A$1:$L$238</definedName>
    <definedName name="Excel_BuiltIn_Print_Area" localSheetId="3">'прил.3пп'!$A$1:$L$61</definedName>
    <definedName name="Excel_BuiltIn_Print_Area" localSheetId="4">'прил.4пп'!$A$1:$M$71</definedName>
    <definedName name="Excel_BuiltIn_Print_Area" localSheetId="6">'прил.3,5пп'!$A$1:$L$164</definedName>
    <definedName name="Excel_BuiltIn_Print_Area" localSheetId="7">'прил.5,5пп'!$A$1:$P$40</definedName>
    <definedName name="Excel_BuiltIn_Print_Area" localSheetId="8">'прил.пп6'!$A$1:$J$68</definedName>
  </definedNames>
  <calcPr fullCalcOnLoad="1"/>
</workbook>
</file>

<file path=xl/sharedStrings.xml><?xml version="1.0" encoding="utf-8"?>
<sst xmlns="http://schemas.openxmlformats.org/spreadsheetml/2006/main" count="1756" uniqueCount="720">
  <si>
    <t>Приложение к муниципальной программе</t>
  </si>
  <si>
    <t>3. Ресурсное обеспечение муниципальной программы</t>
  </si>
  <si>
    <t>№ п/п</t>
  </si>
  <si>
    <t>Наименование программы</t>
  </si>
  <si>
    <t>Сроки исполнения</t>
  </si>
  <si>
    <t>Объем финансирования (тыс.руб.)</t>
  </si>
  <si>
    <t>В том числе:</t>
  </si>
  <si>
    <t>Внебюджетные источники</t>
  </si>
  <si>
    <t>Исполнители, соисполнители, ответственные за реализацию программы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</si>
  <si>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</si>
  <si>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</si>
  <si>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</si>
  <si>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</si>
  <si>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</si>
  <si>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</si>
  <si>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</si>
  <si>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</si>
  <si>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1.</t>
  </si>
  <si>
    <t>Муниципальная программа "Дорожное хозяйство и благоустройство на территории ЗАТО г.Радужный Владимирской области"</t>
  </si>
  <si>
    <t>2017 год</t>
  </si>
  <si>
    <t xml:space="preserve">МКУ "Дорожник"  МКУ "ГКМХ"              МКУ "ККиС"              </t>
  </si>
  <si>
    <t>2018 год</t>
  </si>
  <si>
    <t>МКУ "Дорожник"  МКУ "ГКМХ"              МКУ "ККиС"</t>
  </si>
  <si>
    <t>2019 год</t>
  </si>
  <si>
    <t>МКУ "Дорожник", МКУ "ГКМХ"                       МУП "РЭС"</t>
  </si>
  <si>
    <t>2020 год</t>
  </si>
  <si>
    <t xml:space="preserve">МКУ "Дорожник", МКУ "ГКМХ"       </t>
  </si>
  <si>
    <t>2021 год</t>
  </si>
  <si>
    <t xml:space="preserve">МКУ "Дорожник", МКУ "ГКМХ"              </t>
  </si>
  <si>
    <t>2022 год</t>
  </si>
  <si>
    <t xml:space="preserve">МКУ "Дорожник", МКУ "ГКМХ", МБОУ СОШ №2          </t>
  </si>
  <si>
    <t>2023 год</t>
  </si>
  <si>
    <t xml:space="preserve">МКУ "Дорожник", МКУ "ГКМХ"            </t>
  </si>
  <si>
    <t xml:space="preserve">2024 год </t>
  </si>
  <si>
    <t>2025 год</t>
  </si>
  <si>
    <t>Всего:</t>
  </si>
  <si>
    <t>2017-2025гг.</t>
  </si>
  <si>
    <t>1.1</t>
  </si>
  <si>
    <t>Подпрограмма "Строительство, ремонт и реконструкция автомобильных дорог общего пользования местного значения на территории ЗАТО г. Радужный Владимирской области"</t>
  </si>
  <si>
    <t>МКУ "Дорожник"</t>
  </si>
  <si>
    <t>2024 год</t>
  </si>
  <si>
    <t>Итого:</t>
  </si>
  <si>
    <t>1.2</t>
  </si>
  <si>
    <t>Подпрограмма "Строительство, ремонт и обслуживание объектов благоустройства на территории ЗАТО г. Радужный Владимирской области"</t>
  </si>
  <si>
    <t>МКУ "Дорожник", МКУ "ГКМХ"              МКУ "ККиС"</t>
  </si>
  <si>
    <t>МКУ "Дорожник", МКУ "ГКМХ"</t>
  </si>
  <si>
    <t xml:space="preserve">МКУ "Дорожник", МКУ "ГКМХ", МБОУ СОШ №1          </t>
  </si>
  <si>
    <t>1.3</t>
  </si>
  <si>
    <t>Подпрограмма "Содержание дорог и объектов благоустройства на территории ЗАТО г. Радужный Владимирской области"</t>
  </si>
  <si>
    <t>МКУ «Дорожник»</t>
  </si>
  <si>
    <t>МКУ «Дорожник»  МУП "РЭС"</t>
  </si>
  <si>
    <t>1.4</t>
  </si>
  <si>
    <t>Подпрограмма "Техническое обслуживание, ремонт и медернизация уличного освещения на территории ЗАТО г. Радужный Владимирской области"</t>
  </si>
  <si>
    <t>МКУ «ГКМХ»</t>
  </si>
  <si>
    <t>1.5</t>
  </si>
  <si>
    <t>Подпрограмма "Формирование комфортной городской среды на территории ЗАТО г. Радужный Владимирской области"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</si>
  <si>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</si>
  <si>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1.6</t>
  </si>
  <si>
    <t>Подпрограмма "Ведомственная программа "Ямочный ремонт, сезонные работы по благоустройству города на территории ЗАТО г. Радужный Владимирской области"</t>
  </si>
  <si>
    <t>Исп. Ю.Н. Козлова 3-63-11</t>
  </si>
  <si>
    <t xml:space="preserve">                                                                                                                                                                                                     "Приложение № 1</t>
  </si>
  <si>
    <t>к подпрограмме "Строительство, ремонт и реконструкция автомобильных дорог</t>
  </si>
  <si>
    <t>общего пользования местного значения на территории ЗАТО г. Радужный Владимирской области"</t>
  </si>
  <si>
    <t>программы "Дорожное хозяйство и благоустройство</t>
  </si>
  <si>
    <t>на территории ЗАТО г. Радужный Владимирской области"</t>
  </si>
  <si>
    <t>Мероприятия подпрограммы "Строительство, ремонт и реконструкция автомобильных дорог общего пользования местного значения на территории ЗАТО г. Радужный Владимирской области"</t>
  </si>
  <si>
    <t xml:space="preserve">Наименование </t>
  </si>
  <si>
    <t>Срок исполнения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</si>
  <si>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</si>
  <si>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</si>
  <si>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</si>
  <si>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</si>
  <si>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</si>
  <si>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Приведение в нормативное состояние автомобильных дорог общего пользования местного значения:</t>
  </si>
  <si>
    <t>Цель: повышение уровня благоустройства города и обеспечение уровня безопасности дорожного движения</t>
  </si>
  <si>
    <t>Задача: обеспечение комфортного проживания населения и безопасности дорожного движения на территории ЗАТО г. Радужный</t>
  </si>
  <si>
    <t>Мероприятия: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</si>
  <si>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</si>
  <si>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</si>
  <si>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1.1.1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</si>
  <si>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</si>
  <si>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1.1.2</t>
  </si>
  <si>
    <t>Установка светофора на перекрестке у ж/д №1 1квартала на территории ЗАТО г.Радужный Владимирской обл.</t>
  </si>
  <si>
    <t>1.1.3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</si>
  <si>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</si>
  <si>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1.1.4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</si>
  <si>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</si>
  <si>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1.1.5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</si>
  <si>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</si>
  <si>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</si>
  <si>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</si>
  <si>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</si>
  <si>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1.2.2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</si>
  <si>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</si>
  <si>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1.2.3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</si>
  <si>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</si>
  <si>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1.2.4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</si>
  <si>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</si>
  <si>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1.2.5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</si>
  <si>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</si>
  <si>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1.3.1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</si>
  <si>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</si>
  <si>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1.3.2</t>
  </si>
  <si>
    <t>1.3.3</t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</si>
  <si>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</si>
  <si>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>1.4.1</t>
  </si>
  <si>
    <t>Разработка проекта расширения дороги у светофора (1 квартал дом № 1)</t>
  </si>
  <si>
    <t>1.4.2</t>
  </si>
  <si>
    <t>Текущий ремонт подъездной дороги от  ж/д № 33 1 квартала до Культурного центра "Досуг" на территории ЗАТО г.Радужный Владимирской области</t>
  </si>
  <si>
    <t>1.4.3</t>
  </si>
  <si>
    <t>Текущий ремонт автомобильной дороги от парковки на торговой площади до павильона 45Б на территории ЗАТО г.Радужный Владимирской области</t>
  </si>
  <si>
    <t>1.4.4</t>
  </si>
  <si>
    <t>Выполнение работ по текущему ремонту участка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(ПК20+21 до ПК14+71)</t>
  </si>
  <si>
    <t>1.4.5</t>
  </si>
  <si>
    <t>Текущий ремонт автомобильной дороги от ж/д № 5 до ж/д № 9 1квартала на территории ЗАТО г.Радужный Владимирской области</t>
  </si>
  <si>
    <t>1.5.1</t>
  </si>
  <si>
    <t>Автомобильная дорога от социального приюта до кольцевой автомобильной дороги на территории ЗАТО г. Радужный Владимирской области</t>
  </si>
  <si>
    <t>1.5.2</t>
  </si>
  <si>
    <t>Автомобильная дорога от перекрестка у жилого дома № 28 1квартала до перекрестка у жилого дома № 23 1 квартала на территории ЗАТО г. Радужный Владимирской области</t>
  </si>
  <si>
    <t>1.5.3</t>
  </si>
  <si>
    <t>Автомобильная дорога от перекрестка у жилого дома № 1 1квартала до проходной ФКП ЛГП "Радуга" в 13/13 квартале (участок автомобильной дороги от жилого дома № 1 1 квартала до поворота на МПК "Владимирский стандарт") на территории ЗАТО г. Радужный Владимирской области</t>
  </si>
  <si>
    <t>1.5.4</t>
  </si>
  <si>
    <t>Ремонт автомобильной дороги от жилого дома № 12А 1 квартала до кольцевой автомобильной дороги на территории ЗАТО г. Радужный Владимирской области</t>
  </si>
  <si>
    <t>1.5.5</t>
  </si>
  <si>
    <t>Ремонт автомобильной дороги от жилого дома № 33 3 квартала до кольцевой автомобильной дороги на территории ЗАТО г. Радужный Владимирской области</t>
  </si>
  <si>
    <t>1.5.6</t>
  </si>
  <si>
    <t>Ремонт автомобильной дороги от жилого дома № 34 3 квартала до "Автомобильная дорога от жилого дома № 33 3 квартала до кольцевой автомобильной дороги" на территории ЗАТО г. Радужный Владимирской области</t>
  </si>
  <si>
    <t>1.5.7</t>
  </si>
  <si>
    <t>Ремонт автомобильной дороги от жилого дома № 28 3 квартала до кольцевой автомобильной дороги на территории ЗАТО г. Радужный Владимирской области</t>
  </si>
  <si>
    <t>1.5.8</t>
  </si>
  <si>
    <t>Ремонт автомобильной дороги от жилого дома № 30 1квартала до кольцевой автомобильной дороги на территории ЗАТО г.Радужный Владимирской области</t>
  </si>
  <si>
    <t>1.5.9</t>
  </si>
  <si>
    <t>Ремонт автомобильной дороги от жилого дома № 26 3квартала до кольцевой автомобильной дороги на территории ЗАТО г.Радужный Владимирской области</t>
  </si>
  <si>
    <t>1.5.10</t>
  </si>
  <si>
    <t>Ремонт дождеприемных колодцев на автомобильной дороге от перекрестка жилого дома № 28 1квартала до перекрестка у дилого дома № 23 1 квартала на территории ЗАТО г.Радужный Владимирской области</t>
  </si>
  <si>
    <t>1.5.11</t>
  </si>
  <si>
    <t>Работы по планировке и отсыпке участка грунтовой автомобильной дороги от административно-производственного корпуса №3 ЗАО "Электон" до "Автомобильная дорога от КПП на въезде в город до перекрестка у жилого дома №1  1 квартала" на территории ЗАТО г. Радужный Владимирской области</t>
  </si>
  <si>
    <t>Ремонт автомобильных дорог общего пользования местного значения на территории ЗАТО г.Радужный Владимирской области</t>
  </si>
  <si>
    <t>1.6.1</t>
  </si>
  <si>
    <t>Ремонт автомобильной дороги от перекрестка у жилого дома № 16 1квартала до очистных сооружений северной группы в 10 квартале (участок автомобильной дороги от ПК10+90 до ПК16+00 поворот на площадку размещения снега)</t>
  </si>
  <si>
    <t>1.6.2</t>
  </si>
  <si>
    <t>Ремонт кольцевой автомобильной дороги вокруг 1 и 3 кварталов (участок автомобильной дороги от жилого дома № 28 квартала 1 до жилого дома №22 квартала3)</t>
  </si>
  <si>
    <t>1.6.3</t>
  </si>
  <si>
    <t>Ремонт автомобильной дороги от проходной ФКП ГЛП "Радуга" в 13/13 квартале до котельной в 13/20 квартале (участок автомобильной дороги от здания офиса ЗАО "Радугаэнерго" до въезда на центральную котельную)</t>
  </si>
  <si>
    <t>1.6.4</t>
  </si>
  <si>
    <t>Ремонт автомобильной дороги от жилого дома № 9 до жилого дома № 5 1квартала</t>
  </si>
  <si>
    <t>1.6.5</t>
  </si>
  <si>
    <t>Ремонт автомобильной дороги от производственной базы ЗАО "Электон" до "Автомобильная дорога от КПП на въезде в город до перекрестка у жилого дома № 1 1квартала"</t>
  </si>
  <si>
    <t>1.6.6</t>
  </si>
  <si>
    <t>Ремонт автомобильной дороги от жилого дома № 31 1квартала до кольцевой автомобильной дороги</t>
  </si>
  <si>
    <t>1.6.7</t>
  </si>
  <si>
    <t>Ремонт автомобильной дороги от перекрестка у жилого дома №16 1 квартала до очистных сооружений северной группы в 10 квартале (расширение участка автомобильной дороги от ПК10+90 до ПК16+00 поворот на площадку размещения снега) на территории ЗАТО г.Радужный Владимирской области</t>
  </si>
  <si>
    <t>1.6.8</t>
  </si>
  <si>
    <t>Разработка "Комплексной схемы организации дорожного движения" (КСОДД)</t>
  </si>
  <si>
    <t>1.6.9</t>
  </si>
  <si>
    <t>Устройство дополнительной сети ливневой канализации на автомобильной дороге межквартальной полосы на территории ЗАТО г.Радужный Владимирской области</t>
  </si>
  <si>
    <t>1.7</t>
  </si>
  <si>
    <t>1.7.1</t>
  </si>
  <si>
    <t>Ремонт автомобильной дороги от перекрестка у жилого дома №16  1 квартала до очистных сооружений северной группы в 10 квартале (участок автомобильной дороги от км 1+600 до км 1+863)</t>
  </si>
  <si>
    <t>1.7.2</t>
  </si>
  <si>
    <t>Ремонт автомобильной дороги от магазина "Сказка" до кольцевой автомобильной дороги</t>
  </si>
  <si>
    <t>1.7.3</t>
  </si>
  <si>
    <t>Ремонт автомобильной дороги от ГСК-4 до автомобильной дороги на очистные сооружения северной группы (участок от автомобильной дороги на очистные сооружения северной группы до поворота на ГСК-2)</t>
  </si>
  <si>
    <t>1.7.4</t>
  </si>
  <si>
    <t>Ремонт автомобильной дороги от перекрестка у жилого дома №16  1 квартала до очистных сооружений северной группы в 10 квартале (расширение участка автомобильной дороги от км 1+600 до км 1+863)</t>
  </si>
  <si>
    <t>1.7.5</t>
  </si>
  <si>
    <t>Разработка технических паспортов автомобильных дорог общего пользования местного значения</t>
  </si>
  <si>
    <t>1.7.6</t>
  </si>
  <si>
    <t>Выполнение работ по ремонту автомобильной дороги от КПП на въезде в город до перекрестка у жилого дома № 1 1квартала (участок автомобильной дороги от ГИБДД до поворота на производственную базу "Фаэтон")</t>
  </si>
  <si>
    <t>1.8</t>
  </si>
  <si>
    <t>2</t>
  </si>
  <si>
    <t>Финансовое обеспечение дорожной деятельности в рамках реализации национального проекта "Безопасные качественные дороги" (Федеральный проект "Дорожные сети")</t>
  </si>
  <si>
    <t>Цель:  достижение результатов национального проекта "Безопасные качественные дороги" направленного на реализацию мероприятий по обеспечению безопасности дорожного движения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</si>
  <si>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</si>
  <si>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2.1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</si>
  <si>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</si>
  <si>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2.2</t>
  </si>
  <si>
    <t>Выполнение работ по текущему ремонту кольцевой автомобильной дороги вокруг                      1 и 3 кварталов                                                           (17 537 ОП МГ-02):</t>
  </si>
  <si>
    <t>2.2.1</t>
  </si>
  <si>
    <t xml:space="preserve">от жилого дома №19 1квартала до дома № 22а (магазин "Магнит") 1квартала и от жилого дома №28 1квартала и от жилого дома № 28 1квартала до жилого дома №32 1квартала; парковка у дома № 29 1 квартала; автомобильная стоянка у дома № 58 1 квартала) на территории ЗАТО г. Радужный Владимирской области                                   </t>
  </si>
  <si>
    <t>2.2.2</t>
  </si>
  <si>
    <t>от жилого дома № 31 1квартала до жилого дома № 33 1 квартала на территории ЗАТО г. Радужный Владимирской области</t>
  </si>
  <si>
    <t>2.3</t>
  </si>
  <si>
    <t>Выполнение работ по ремонту кольцевой автомобильной дороги вокруг                      1 и 3 кварталов:</t>
  </si>
  <si>
    <t>2.3.1</t>
  </si>
  <si>
    <t>участок  от жилого дома №33 1 квартала до жилого дома №1 1 квартала на территории ЗАТО г. Радужный Владимирской области</t>
  </si>
  <si>
    <t>2.3.2</t>
  </si>
  <si>
    <t xml:space="preserve">участок  от дома № 22а (магазин «Магнит») 1 квартала до жилого дома № 1 3 квартала на территории ЗАТО г.Радужный Владимирской области. </t>
  </si>
  <si>
    <t>2.4</t>
  </si>
  <si>
    <t>Выполнение работ по ремонту автомобильной дороги межквартальной полосы от перекрестка у жилого дома № 22 3квартала до перекрестка у жилого дома № 1 3квартала на территории ЗАТО г. Радужный Владимирской области</t>
  </si>
  <si>
    <t>2.5</t>
  </si>
  <si>
    <t>Выполнение работ по ремонту автомобильной дороги от КПП на въезде в город до перекрестка у жилого дома № 1 1квартала (участок автомобильной дороги от офиса "Электон" до ГИБДД)</t>
  </si>
  <si>
    <t>2.6</t>
  </si>
  <si>
    <t>Выполнение работ по ремонту автомобильной дороги от перекрестка у жилого дома № 28 1квартала до перекрестка у жилого дома № 23 1квартала</t>
  </si>
  <si>
    <t>2.7</t>
  </si>
  <si>
    <t>2017-2025 гг.</t>
  </si>
  <si>
    <t xml:space="preserve">                                                                                                                                                                                                    "Приложение</t>
  </si>
  <si>
    <t>к подпрограмме "Строительство, ремонт и обслуживание объектов благоустройства</t>
  </si>
  <si>
    <t xml:space="preserve"> на территории ЗАТО г. Радужный Владимирской области"</t>
  </si>
  <si>
    <t>Мероприятия подпрограммы "Строительство, ремонт и обслуживание объектов благоустройства на территории ЗАТО г. Радужный Владимирской области"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</si>
  <si>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</si>
  <si>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</si>
  <si>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</si>
  <si>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</si>
  <si>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</si>
  <si>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</si>
  <si>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</si>
  <si>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>Ремонт, содержание и обслуживание объектов благоустройства за исключением пешеходных дорожек, тротуаров и автостоянок</t>
  </si>
  <si>
    <t>Цель: содержание состояния объектов благоустройства в надлежавшем состоянии</t>
  </si>
  <si>
    <t>Задача: проведение комплекса мер по ремонту, обслуживанию и содержанию существующих объектов благоустройства</t>
  </si>
  <si>
    <t>Обслуживание ливневой канализации</t>
  </si>
  <si>
    <t>МКУ "ГКМХ"</t>
  </si>
  <si>
    <t xml:space="preserve">Улучшение эстетической и экологической обстановки в городе, обеспечение безопасности жителей города </t>
  </si>
  <si>
    <t xml:space="preserve"> Отлов бродячих собак</t>
  </si>
  <si>
    <t>Поставка грунта плодородного для рассады цветочных культур</t>
  </si>
  <si>
    <t> МКУ «Дорожник»</t>
  </si>
  <si>
    <t>Установка малых архитектурных игровых форм на территории ЗАТО г.Радужный Владимирской области</t>
  </si>
  <si>
    <r>
      <rPr>
        <sz val="10"/>
        <color indexed="8"/>
        <rFont val="Times New Roman"/>
        <family val="1"/>
      </rP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</si>
  <si>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Вырубка кустарников около здания бывшего онкологического центра СП1</t>
  </si>
  <si>
    <t>Услуги по измельнечению древесины</t>
  </si>
  <si>
    <t>Выполнение работ на очистку от кустарника и мелколесья на территории ЗАТО г.Радужный Владимирской области</t>
  </si>
  <si>
    <t>1.9</t>
  </si>
  <si>
    <t>Установка лавочек и урн на территории города вдоль пешеходных дорожек</t>
  </si>
  <si>
    <t>1.10</t>
  </si>
  <si>
    <t>Окраска объектов благоустройства на территории ЗАТО г.Радужный Владимирской области</t>
  </si>
  <si>
    <t>1.11</t>
  </si>
  <si>
    <t>Устройство автобусных остановок на территории ЗАТО г.Радужный Владимирской области</t>
  </si>
  <si>
    <t>1.12</t>
  </si>
  <si>
    <t>Ограждение детской площадки у дома № 2 3квартала на территории ЗАТО г.Радужный Владимирской области</t>
  </si>
  <si>
    <t>1.13</t>
  </si>
  <si>
    <t>Приобретение малых архитектурных игровых форм</t>
  </si>
  <si>
    <t>1.14</t>
  </si>
  <si>
    <t>Устройство ограждения форм около общежития №3  на территории ЗАТО г.Радужный Владимирской области</t>
  </si>
  <si>
    <t>1.15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</si>
  <si>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</si>
  <si>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>1.16</t>
  </si>
  <si>
    <t xml:space="preserve">Ремонт перепускной трубы в районе предприятия ООО"Славянка" в 17 квартале ЗАТО г.Радужный Владимирской области </t>
  </si>
  <si>
    <t>1.17</t>
  </si>
  <si>
    <t>Установка контейнерных площадок и приобретение мусорных контейнеров для ТБО у многоквартирных домов на территории ЗАТО г.Радужный Владимирской области</t>
  </si>
  <si>
    <t>1.18</t>
  </si>
  <si>
    <t>Устройство ограждения у памятника И.С. Косьминову</t>
  </si>
  <si>
    <t>1.19</t>
  </si>
  <si>
    <t>Проведение работ по реставрации (ремонту) поклонного креста, установленного на остановке "Поклонный крест"</t>
  </si>
  <si>
    <t>1.20</t>
  </si>
  <si>
    <t>Выполнение работ по замене лавочек и урн на территории ЗАТО г.Радужный Владимирской области</t>
  </si>
  <si>
    <t>1.21</t>
  </si>
  <si>
    <t>Текущий ремонт асфальтобетонного покрытия на пункте разборапитьевой воды у дома 21-24 квартала 1, у дома 25 квартала 3, у дома 34-35 квартала 1, у дома 20 квартала 3 на территории ЗАТО г.Радужный Владимирской области</t>
  </si>
  <si>
    <t>1.22</t>
  </si>
  <si>
    <t>Вырубка деревьев на объектах соцкультбыта на терриорииЗАТО г.Радужный Владимирской области</t>
  </si>
  <si>
    <t>1.23</t>
  </si>
  <si>
    <t>Ремонт ограждения на участке кольцевой автомобильной дороги на территории ЗАТО г.Радужный Владимирской области</t>
  </si>
  <si>
    <t>1.24</t>
  </si>
  <si>
    <t>Устройство ограждения спортивной площадки у жилых домов №21 и №24 1 квартала на территории ЗАТО г.Радужный Владимирской области</t>
  </si>
  <si>
    <t>1.25</t>
  </si>
  <si>
    <t>Ремонт участка ливневого коллектора от СК-20 до СК-22 (межквартальная полоса в районе магазина "Провиант") на территории ЗАТО г. Радужный Владимирской области</t>
  </si>
  <si>
    <t>1.26</t>
  </si>
  <si>
    <t>Проведение работ по замене сливов на стене летней эстрады на территории ЗАТО г.Радужный Владимирской области</t>
  </si>
  <si>
    <t>1.27</t>
  </si>
  <si>
    <t>Проведение работ по выносу электрического кабеля за территорию автостоянки у МФЦ</t>
  </si>
  <si>
    <t>1.28</t>
  </si>
  <si>
    <t>Благоустройство  территории квартала 7/2 ЗАТО г.Радужный Владимирской области:  проведение работ по вертикальной планировке; проведение работ по исправлению профиля дороги; ремон дренажной системы</t>
  </si>
  <si>
    <t>1.29</t>
  </si>
  <si>
    <t>Проведение работ по устройству проездов к пожарным гидрантам в квартале 7/1 на территории ЗАТО г.Радужный Владимирской области</t>
  </si>
  <si>
    <t>1.30</t>
  </si>
  <si>
    <t>Проведение работ по устройству пешеходного мостика в районе квартала 7/1 на территории ЗАТО г.Радужный Владимирской области</t>
  </si>
  <si>
    <t>1.31</t>
  </si>
  <si>
    <t>Проведение работ по благоустройству территории на гаражах "Восточные" на территории ЗАТО г.Радужный Владимирской области</t>
  </si>
  <si>
    <t>1.32</t>
  </si>
  <si>
    <t>Изменение уровня водопропускной трубы в квартале 7/1</t>
  </si>
  <si>
    <t>1.33</t>
  </si>
  <si>
    <t>Устройство ливневого колодца у жилого дома № 21 3квартала на территории ЗАТО г.Радужный Владимирской области</t>
  </si>
  <si>
    <t>1.34</t>
  </si>
  <si>
    <t>Устройство дороги в квартале 7/2 "Благодар" до КНС и ГРП</t>
  </si>
  <si>
    <t>1.35</t>
  </si>
  <si>
    <t>Проектно-сметные работы на устройство пешеходной дорожки вдоль автомобильной дороги от кольцевой автомобильной дороги до квартала 7/2</t>
  </si>
  <si>
    <t>1.36</t>
  </si>
  <si>
    <t>Вертикальная планировка (выравнивание(посыпка) заниженных мест) земельных участков, выделенных многодетным семьям под строительство индивидуальных жилых домов в 7/1 квартале</t>
  </si>
  <si>
    <t>1.37</t>
  </si>
  <si>
    <t>Устройство остановочного павильона у ТЦ "Дельфин" территории ЗАТО г.Радужный Владимирской области</t>
  </si>
  <si>
    <t>1.38</t>
  </si>
  <si>
    <t>Строительство пешеходной дорожки в 17 квартале на территории ЗАТО г. Радужный Владимирской области, в том числе проектно-сметные работы</t>
  </si>
  <si>
    <t>1.39</t>
  </si>
  <si>
    <t>Проектно-сметные работы и строительство пешеходной дорожки от здания ГБУЗ "Городская больница", расположенного по адресу 9 квартал, дом 2 до 13 квартала</t>
  </si>
  <si>
    <t>1.40</t>
  </si>
  <si>
    <t>Строительство (прокладка) временной дороги от участка 127 через ВК-54 (ПГ) до КНС в 7/1 квартале на терриории ЗАТО г. Радужный Владимирской области</t>
  </si>
  <si>
    <t>1.41</t>
  </si>
  <si>
    <t>Ремонт лестницы на Торговой площади</t>
  </si>
  <si>
    <t>1.42</t>
  </si>
  <si>
    <t>Устройство освещения у стелы Первостроителям города (благоустройство территории)</t>
  </si>
  <si>
    <t>1.43</t>
  </si>
  <si>
    <t>Мероприятия, направленные на реализацию проекта "Юные косьминовцы-волонтеры XXI века" (МБОУ СОШ №2)</t>
  </si>
  <si>
    <t>МБОУ СОШ №2</t>
  </si>
  <si>
    <t>1.44</t>
  </si>
  <si>
    <t>Текущий ремонт автобусной остановки "ГИБДД", 17 квартал</t>
  </si>
  <si>
    <t>1.45</t>
  </si>
  <si>
    <t>Разработка дизайн-проекта на обустройство общественного пространства торговой площади</t>
  </si>
  <si>
    <t>1.46</t>
  </si>
  <si>
    <t>Прокладка кабеля до светодиодного экрана на площади у фонтана</t>
  </si>
  <si>
    <t>1.47</t>
  </si>
  <si>
    <t>Благоустройство газона от остановки "Морская" до жилого дома № 22 квартала 3</t>
  </si>
  <si>
    <t>1.48</t>
  </si>
  <si>
    <t>Выполнение работ по обустройству площадок и установке контейнеров для хранения пескосоляной смеси</t>
  </si>
  <si>
    <t>1.49</t>
  </si>
  <si>
    <t>Благоустройство территории памятного знака "Первостроителям города"</t>
  </si>
  <si>
    <t>МБОУ СОШ №1</t>
  </si>
  <si>
    <t>Строительство и ремонт тротуаров, пешеходных дорожек, автостоянок</t>
  </si>
  <si>
    <t>Цель: повышение уровня благоустройства города</t>
  </si>
  <si>
    <t>Задача: проведение комплекса мер по ремонту тротуаров, пешеходных дорожек, расширению автостоянок.</t>
  </si>
  <si>
    <t>Текущий ремонт тротуаров и пешеходных дорожек на территории ЗАТО г.Радужный Владимирской области</t>
  </si>
  <si>
    <t> МКУ «Дорожник» МКУ "ГКМХ"</t>
  </si>
  <si>
    <t>2.1.1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</si>
  <si>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</si>
  <si>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2.1.1.1</t>
  </si>
  <si>
    <t>Текущий ремонт тротуара у средней общеобразовательной школы №1 1 квартала</t>
  </si>
  <si>
    <t>2.1.1.2</t>
  </si>
  <si>
    <t>Текущий ремонт тротуара у пешеходного перехода от дома №22 3 квартала к зданию №68/3      1 квартала</t>
  </si>
  <si>
    <t>2.1.1.3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</si>
  <si>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</si>
  <si>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2.1.1.4</t>
  </si>
  <si>
    <t>Текущий ремонт тротуара у домов №28 и №35а 3 квартала</t>
  </si>
  <si>
    <t>2.1.1.5</t>
  </si>
  <si>
    <t>Текущий ремонт стоянки для инвалидов у МБОУ "СОШ №1" (начальная школа)</t>
  </si>
  <si>
    <t>2.1.1.6</t>
  </si>
  <si>
    <t>Текущий ремонт стоянки для инвалидов у СОШ №1</t>
  </si>
  <si>
    <t>2.1.1.7</t>
  </si>
  <si>
    <t>Текущий ремонт стоянки для инвалидов у МБДОУ ЦРР детский сад №3 и МБОУ ДОД ЦВР "Лад"</t>
  </si>
  <si>
    <t>2.1.1.8</t>
  </si>
  <si>
    <t>Разметка мест стоянки для инвалидов и установка соответствующих дорожных знаков у детского сада №6 и у средней школы №2</t>
  </si>
  <si>
    <t>2.1.1.9</t>
  </si>
  <si>
    <t>Текущий ремонт тротуара у остановки "Первостроителей" в 1квартале на территории ЗАТО г.Радужный</t>
  </si>
  <si>
    <t>2.1.2</t>
  </si>
  <si>
    <t>Перекладка кабелей связи вдоль пешеходной дорожки от КПП-1 до городской больницы  ЗАТО г.Радужный Владимирской области</t>
  </si>
  <si>
    <t>2.1.3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</si>
  <si>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</si>
  <si>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r>
      <rPr>
        <sz val="10"/>
        <color indexed="8"/>
        <rFont val="Times New Roman"/>
        <family val="1"/>
      </rP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</si>
  <si>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2.2.1.1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</si>
  <si>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</si>
  <si>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2.2.1.2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</si>
  <si>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</si>
  <si>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r>
      <rPr>
        <sz val="10"/>
        <color indexed="8"/>
        <rFont val="Times New Roman"/>
        <family val="1"/>
      </rP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</si>
  <si>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2.2.2.1</t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</si>
  <si>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</si>
  <si>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2.2.2.2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</si>
  <si>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</si>
  <si>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2.2.2.3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</si>
  <si>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</si>
  <si>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2.2.3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</si>
  <si>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</si>
  <si>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Текущий ремонт тротуаров, пешеходных дорожек, автостоянок и парковок на территории ЗАТО г.Радужный Владимирской области</t>
  </si>
  <si>
    <r>
      <rPr>
        <sz val="10"/>
        <rFont val="Times New Roman"/>
        <family val="1"/>
      </rP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</si>
  <si>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2.3.1.1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</si>
  <si>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</si>
  <si>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2.3.1.2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</si>
  <si>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</si>
  <si>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2.3.1.3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</si>
  <si>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</si>
  <si>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r>
      <rPr>
        <sz val="10"/>
        <color indexed="8"/>
        <rFont val="Times New Roman"/>
        <family val="1"/>
      </rP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</si>
  <si>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2.3.2.1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</si>
  <si>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</si>
  <si>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2.3.2.2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</si>
  <si>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</si>
  <si>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2.3.2.3</t>
  </si>
  <si>
    <t>Текущий ремонт пешеходной дорожки около жилого дома № 13 1квартала на территории ЗАТО г.Радужный Владимирской области</t>
  </si>
  <si>
    <t>2.3.3</t>
  </si>
  <si>
    <t>Текущий ремонт парковки у МФЦ на территории ЗАТО г.Радужный Владимирской области</t>
  </si>
  <si>
    <t>2.3.4</t>
  </si>
  <si>
    <r>
      <rPr>
        <sz val="10"/>
        <color indexed="8"/>
        <rFont val="Times New Roman"/>
        <family val="1"/>
      </rP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</si>
  <si>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2.3.4.1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</si>
  <si>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</si>
  <si>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</si>
  <si>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</si>
  <si>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2.3.5</t>
  </si>
  <si>
    <t>2.3.5.1</t>
  </si>
  <si>
    <t>Перенос пешеходного перехода и устройство тротуара у административного здания (д.58) в 1 квартале ЗАТО г.Радужный Владимирской области</t>
  </si>
  <si>
    <t>2.3.5.2</t>
  </si>
  <si>
    <t>Устройство тротуара у пешеходного перехода у дома № 35 в 1 квартале ЗАТО г.Радужный Владимирской области</t>
  </si>
  <si>
    <t>2.3.5.3</t>
  </si>
  <si>
    <t>Устройство тротуара у автобусной остановки "ГИБДД" на территории ЗАТО г.Радужный Владимирской области</t>
  </si>
  <si>
    <t>2.4.1</t>
  </si>
  <si>
    <t>Текущий ремонт пешеходных дорожек и тротуаров на территории ЗАТО г.Радужный Владимирской области</t>
  </si>
  <si>
    <t>2.4.1.1</t>
  </si>
  <si>
    <t>Текущий ремонт пешеходных дорожек в районе жилых домов №5, №6, №10, №11 1квартала и СОШ №1 на территории ЗАТО г.Радужный Владимирской области</t>
  </si>
  <si>
    <t>2.4.1.2</t>
  </si>
  <si>
    <t>Устройство пешеходной дорожки вдоль территории здания начальных классов со стороны жилого дома № 25 1квартала на территории ЗАТО г.Радужный Владимирской области</t>
  </si>
  <si>
    <t>2.4.1.3</t>
  </si>
  <si>
    <t>Текущий ремонт пешеходной дорожки от детского сада №5 до здания магазина "Гермес" на территории ЗАТО г.Радужный Владимирской области</t>
  </si>
  <si>
    <t>2.4.1.4</t>
  </si>
  <si>
    <t>Текущий ремонт пешеходной дорожки от жилого дома №21 3квартала до жилого дома №20 3квартала на территории ЗАТО г.Радужный Владимирской области</t>
  </si>
  <si>
    <t>2.4.1.5</t>
  </si>
  <si>
    <t>Текущий ремонт пешеходной дорожки от жилого дома №4 1квартала до жилого дома №5 1квартала на территории ЗАТО г.Радужный Владимирской области</t>
  </si>
  <si>
    <t>2.4.1.6</t>
  </si>
  <si>
    <t>Текущий ремонт пешеходной дорожки от поликлиники до пешеходного перехода жилого дома №2 1квартала на территории ЗАТО г.Радужный Владимирской области</t>
  </si>
  <si>
    <t>2.4.1.7</t>
  </si>
  <si>
    <t>Текущий ремонт пешеходных дорожек между 1 и 3 кварталом на территории ЗАТО г.Радужный Владимирской области</t>
  </si>
  <si>
    <t>2.4.1.8</t>
  </si>
  <si>
    <t>Текущий ремонт пешеходной дорожки от стоянки "Торговая площадь" до пересечения СОШ№2 и детским садом №3 на территории ЗАТО г.Радужный Владимирской области</t>
  </si>
  <si>
    <t>2.4.1.9</t>
  </si>
  <si>
    <t>Устройство пешеходного тротуара у жилого дома №26 1квартала на территории ЗАТО г.Радужный Владимирской области</t>
  </si>
  <si>
    <t>2.4.1.10</t>
  </si>
  <si>
    <t>Устройство пешеходного тротуара от магазина "Хозяин" до МСДЦ на территории ЗАТО г.Радужный Владимирской области</t>
  </si>
  <si>
    <t>2.4.2</t>
  </si>
  <si>
    <t>Текущий ремонт пешеходной дорожки вдоль кольцевой автомобильной дороги от торговой площади до магазина "Магнит" дом № 22а 1 квартала на территории ЗАТО г.Радужный Владимирской области</t>
  </si>
  <si>
    <t>2.4.3</t>
  </si>
  <si>
    <t>Текущий ремонт пешеходной дорожки от жилого дома №21 1квартала до жилого дома №23 1квартала на территории ЗАТО г.Радужный Владимирской области</t>
  </si>
  <si>
    <t>2.4.4</t>
  </si>
  <si>
    <t>Оборудование мест для парковки автомобиля инвалида у жилого дома №19 3квартала и у жилого дома №33 1квартала на территории ЗАТО г.Радужный Владимирской области</t>
  </si>
  <si>
    <t>2.4.5</t>
  </si>
  <si>
    <t>Выполнение работ по текущему ремонту пожарного проезда и тротуара вдоль жилого дома № 13 3 квартала ЗАТО г. Радужный Владимирской области</t>
  </si>
  <si>
    <t>2.4.6</t>
  </si>
  <si>
    <t>Выполнение работ по текущему ремонту тротуара, пешеходного перехода и площадок у пунктов разбора воды на территории ЗАТО г.Радужный Владимирской области (текущий ремонт тротуара, пешеходного перехода у остановки "Северная" к магазину "Пятерочка")</t>
  </si>
  <si>
    <t>2.4.7</t>
  </si>
  <si>
    <r>
      <rPr>
        <sz val="10"/>
        <color indexed="8"/>
        <rFont val="Times New Roman"/>
        <family val="1"/>
      </rPr>
      <t xml:space="preserve">Текущий ремонт пешеходной дорожки, тротуаров и пешеходного перехода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</si>
  <si>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2.4.7.1</t>
  </si>
  <si>
    <t>Текущий ремонт пешеходной дорожки от жилого дома № 21 1квартала до жилого дома № 23 1квартала на территории ЗАТО г.Радужный Владимирской области</t>
  </si>
  <si>
    <t>2.4.7.2</t>
  </si>
  <si>
    <t>Устройство тротуара и перенос пешеходного перехода в 1квартале у дома № 16 на территории ЗАТО г.Радужный Владимирской области</t>
  </si>
  <si>
    <t>2.4.7.3</t>
  </si>
  <si>
    <t>Устройство тротуара и переноса пешеходного перехода в 1квартале у магазина "Былина" на территории ЗАТО г.Радужный Владимирской области</t>
  </si>
  <si>
    <t>2.4.8</t>
  </si>
  <si>
    <t>Текущий ремонт участка торговой площади, прилегающей к кольцевой автомобильной дороги в 1квартале на территории ЗАТО г. Радужный Владимирской области</t>
  </si>
  <si>
    <t>Ремонт тротуаров и пешеходных дорожек на территории ЗАТО г.Радужный Владимирской области</t>
  </si>
  <si>
    <t>2.5.1</t>
  </si>
  <si>
    <t>Текущий ремонт пешеходной дорожки в 1 - 3 кварталах через магазин "Провиант" на территории ЗАТО г. Радужный Владимирской области</t>
  </si>
  <si>
    <t>2.5.2</t>
  </si>
  <si>
    <t>Текущий ремонт пешеходной дорожка от жилого дома №1 до жилого дома № 36 1квартала на территории ЗАТО г. Радужный Владимирской области</t>
  </si>
  <si>
    <t>2.5.3</t>
  </si>
  <si>
    <t>Текущий ремонт пешеходной дорожки от торгового центра до остановки "Торговая площадь" на территории ЗАТО г. Радужный Владимирской области</t>
  </si>
  <si>
    <t>2.5.4</t>
  </si>
  <si>
    <t>Устройство тротуара у пожарной части на территории ЗАТО г. Радужный Владимирской области</t>
  </si>
  <si>
    <t>2.5.5</t>
  </si>
  <si>
    <t>Текущий ремонт пешеходной дорожки у ТП 15-11 (район жилого дома № 31 1квартала и детский сад № 3) на территории ЗАТО г. Радужный Владимирской области</t>
  </si>
  <si>
    <t>2.5.6</t>
  </si>
  <si>
    <t>Выполнение работ по текущему ремонту асфальтобетонного покрытия зоны "Торгового центра", стоянок для автомобилей и пешеходных дорожек на территории ЗАТО г.Радужный Владимирской области</t>
  </si>
  <si>
    <t>2.6.1</t>
  </si>
  <si>
    <t>Ремонт пешеходной дорожки от ж.д. № 31 1квартала до кольцевой автомоб.дороги</t>
  </si>
  <si>
    <t>2.6.2</t>
  </si>
  <si>
    <t>Ремонт пешеходной дорожки от ж.д. № 15 1квартала до здания ГУСа</t>
  </si>
  <si>
    <t>2.6.3</t>
  </si>
  <si>
    <t>Выполнение работ по ремонту сквозного проезда автомобильной дороги и пешеходного перехода на территории ЗАТО г. Радужный Владимирской области</t>
  </si>
  <si>
    <t>2.7.1</t>
  </si>
  <si>
    <t>Ремонт пешеходной дорожки от ЗАГС (поворот на жилой дом № 31 1квартала) до магазина  жилого дома №29 1квартала (участок 109 м)</t>
  </si>
  <si>
    <t>2.7.2</t>
  </si>
  <si>
    <t>Ремонт пешеходного тротуара у ж/д № 33 квартала 1</t>
  </si>
  <si>
    <t>2.7.3</t>
  </si>
  <si>
    <t>Ремонт пешеходной дорожки от остановки "Морская" до жилого дома № 22 квартала 3 и площадки</t>
  </si>
  <si>
    <t>2.8</t>
  </si>
  <si>
    <t>2.9</t>
  </si>
  <si>
    <t>Ремонт и устройство расширения придомовых стоянок автотранспорта у жилых домов в 1 и 3 квартале</t>
  </si>
  <si>
    <t>2.9.1</t>
  </si>
  <si>
    <t>Устройство автостоянки на 19 мест для жителей многоквартарных домов № 5,6,10 1квартала на территории ЗАТО г.Радужный Владимирской области</t>
  </si>
  <si>
    <t>2.10</t>
  </si>
  <si>
    <t>Ремонт придомовых стоянок автотранспорта у жилых домов в 1 и 3 квартале</t>
  </si>
  <si>
    <t>2.10.1</t>
  </si>
  <si>
    <t xml:space="preserve">Строительство автостоянки напротив многоквартирного жилого дома № 19 квартала 3 </t>
  </si>
  <si>
    <t>2.11</t>
  </si>
  <si>
    <t>3.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</si>
  <si>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</si>
  <si>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Цель: улучшение использования природной среды для отдыха горожан</t>
  </si>
  <si>
    <t>Задача: проведения комплекса мер по обустройству мест массового отдыха населения (городского парка)</t>
  </si>
  <si>
    <t>3.1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</si>
  <si>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</si>
  <si>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</si>
  <si>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</si>
  <si>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Итого 2017 год</t>
  </si>
  <si>
    <t>Итого 2018 год</t>
  </si>
  <si>
    <t>Итого 2019 год</t>
  </si>
  <si>
    <t>Итого 2020 год</t>
  </si>
  <si>
    <t>Итого 2021 год</t>
  </si>
  <si>
    <t>Итого 2022 год</t>
  </si>
  <si>
    <t>Итого 2023 год</t>
  </si>
  <si>
    <t>Итого 2024 год</t>
  </si>
  <si>
    <t>Итого 2025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</si>
  <si>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</si>
  <si>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 xml:space="preserve">к подпрограмме "Содержание дорог и объектов благоустройства </t>
  </si>
  <si>
    <t>Мероприятия подпрограммы "Содержание дорог и объектов благоустройства                                                                                                                                                      на территории ЗАТО г. Радужный Владимирской области"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</si>
  <si>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</si>
  <si>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</si>
  <si>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</si>
  <si>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</si>
  <si>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</si>
  <si>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</si>
  <si>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</si>
  <si>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</si>
  <si>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</si>
  <si>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t>Работы по исправлению профиля дороги щебнем в квартале 7/1 на территории ЗАТО г. Радужный Владимирской области</t>
  </si>
  <si>
    <t>МКУ «Дорожник» МУП "РЭС"</t>
  </si>
  <si>
    <t>Обновление материально-технической базы для обслуживания улично-дорожной сети</t>
  </si>
  <si>
    <t>2017-2025 гг</t>
  </si>
  <si>
    <t xml:space="preserve">                                                                                                                                                                                                                                  "Приложение</t>
  </si>
  <si>
    <t>к подпрограмме "Техническое обслуживание, ремонт и модернизация уличного освещения</t>
  </si>
  <si>
    <t>на территории ЗАТО г. радужный Владимирской области"</t>
  </si>
  <si>
    <t>Мероприятия подпрограммы "Техническое обслуживание, ремонт и модернизация уличного освещения                                                                                      на территории ЗАТО г. Радужный Владимирской области"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</si>
  <si>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</si>
  <si>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</si>
  <si>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</si>
  <si>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</si>
  <si>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</si>
  <si>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Поставка электроэнергии на уличное освещение на территории ЗАТО г.Радужный Владимирской области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</si>
  <si>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</si>
  <si>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</si>
  <si>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1.4.</t>
  </si>
  <si>
    <t>Устройство уличного освещения автодороги от офиса «Электон» до многоквартирного дома № 1 1 квартала, пешеходной дорожки от КНС-49 до квартала 13, около ж.д. № 9 квартала 3, у остановки "Городской парк", в районе летней эстрады,участка автомобильной дороги от перекрестка у офиса ЗАО "Электон" через 16 квартал до северо-западной границы города, протяженностью 150 мп</t>
  </si>
  <si>
    <t>1.5.</t>
  </si>
  <si>
    <t>Разработка проектно-сметной документации: на установку дополнительных опор уличного освещения у жилого дома №9 3квартала и у посадочной площадки остановки "Городской парк"; на установку дополнительных опор уличного освещения  пешеходной дорожки от КНС-49 до 13 квартала; участка автодороги от офиса "Электон" в сторону квартала 16; автодороги от кольцевой автомобильной дороги до ГСК-6 и участка автодороги от ГСК-6 до ТП 15-23 квартала 7/1; устройство наружного освещения проезда от западного участка кольцевой дороги у ж.д. № 19 квартала 3 до ж.д. № 28 квартала 3; устройство наружного освещения автостоянок напротив ж.д. №31 и № 32 квартала 1,   у ж.д. № 19 квартала 3</t>
  </si>
  <si>
    <t>Установка светильников на существующие опоры наружного освещения вдоль жилых домов №31 и №53 квартала 7/1 на территории ЗАТО г.Радужный Владимирской области</t>
  </si>
  <si>
    <t>1.7.</t>
  </si>
  <si>
    <t>Разработка технических паспортов на установленные дополнительные опоры наружного освещения</t>
  </si>
  <si>
    <t>Приложение № 2</t>
  </si>
  <si>
    <t>к подпрограмме "Формирование комфортной городской среды на территории ЗАТО г. Радужный Владимирской области"</t>
  </si>
  <si>
    <t>муниципальной программы "Дорожное хозяйство и благоустройство</t>
  </si>
  <si>
    <t>3. Ресурсное обеспечение подпрограммы</t>
  </si>
  <si>
    <t>Подпрограмма "Формирование комфортной городской среды на территории ЗАТО г. Радужный Влдадимирской области"</t>
  </si>
  <si>
    <t>2018-2022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</si>
  <si>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</si>
  <si>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2018-2024гг.</t>
  </si>
  <si>
    <t>В том числе по годам</t>
  </si>
  <si>
    <t>И. В. Лушникова, 3 42 95</t>
  </si>
  <si>
    <t>"Приложение № 3</t>
  </si>
  <si>
    <t>Мероприятия подпрограммы  "Формирование комфортной городской среды на территории ЗАТО г. Радужный Владимирской области"</t>
  </si>
  <si>
    <t xml:space="preserve">Другие собственные доходы, всего </t>
  </si>
  <si>
    <t>Всего Объем ассигнований, выделяемых из областного бюджета на софинансирование расходного обязательства муниципального образования (уровень софинансирования в соответствии с постановлением администрации Владимирской области от 30.08.2017 № 758)</t>
  </si>
  <si>
    <t xml:space="preserve"> </t>
  </si>
  <si>
    <r>
      <rPr>
        <sz val="10"/>
        <color indexed="8"/>
        <rFont val="Times New Roman"/>
        <family val="1"/>
      </rP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</si>
  <si>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</si>
  <si>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</si>
  <si>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</si>
  <si>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</si>
  <si>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 xml:space="preserve">1 квартал, дом №16 г.Радужный </t>
  </si>
  <si>
    <t xml:space="preserve"> МКУ "ГКМХ"</t>
  </si>
  <si>
    <t>в том числе:</t>
  </si>
  <si>
    <t>1.1.1.1</t>
  </si>
  <si>
    <t>в границах земельного участка придомовой территории</t>
  </si>
  <si>
    <t>1.1.1.2</t>
  </si>
  <si>
    <t>вне границах земельного участка придомовой территории</t>
  </si>
  <si>
    <t xml:space="preserve">1 квартал, дом №23 г.Радужный </t>
  </si>
  <si>
    <t>1.1.2.1</t>
  </si>
  <si>
    <t>1.1.2.2</t>
  </si>
  <si>
    <t xml:space="preserve">1 квартал, дом № 24, г. Радужный </t>
  </si>
  <si>
    <t>МКУ"Дорожник"</t>
  </si>
  <si>
    <t>1.1.3.1</t>
  </si>
  <si>
    <t>1.1.3.2</t>
  </si>
  <si>
    <t>1.1.4.</t>
  </si>
  <si>
    <t>3 квартал, дом №25 г.Радужный</t>
  </si>
  <si>
    <t>1.1.4.1.</t>
  </si>
  <si>
    <t>1.1.4.2.</t>
  </si>
  <si>
    <t>1.1.а</t>
  </si>
  <si>
    <t>Проверка сметной документации по объекту Благоустройство дворовых территорий  многоквартирных домов ЗАТО г. Радужный</t>
  </si>
  <si>
    <t>МКУ "ГКМХ", МКУ "Дорожник"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</si>
  <si>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8%</t>
  </si>
  <si>
    <t>1.2.1.</t>
  </si>
  <si>
    <t xml:space="preserve">1 квартал, дом № 15 г. Радужный </t>
  </si>
  <si>
    <t xml:space="preserve">в том числе </t>
  </si>
  <si>
    <t>1.2.1.1</t>
  </si>
  <si>
    <t>1.2.1.2</t>
  </si>
  <si>
    <t>1.2.2.</t>
  </si>
  <si>
    <t xml:space="preserve">1 квартал, дом № 26 г. Радужный </t>
  </si>
  <si>
    <t>1.2.2.1</t>
  </si>
  <si>
    <t>1.2.2.2</t>
  </si>
  <si>
    <t>1.2.3.</t>
  </si>
  <si>
    <t xml:space="preserve">1 квартал, дом № 27 г. Радужный </t>
  </si>
  <si>
    <t>1.2.3.1</t>
  </si>
  <si>
    <t>1.2.3.2</t>
  </si>
  <si>
    <t>1.2.4.</t>
  </si>
  <si>
    <t xml:space="preserve">1 квартал, дом № 28 г. Радужный </t>
  </si>
  <si>
    <t>1.2.4.1</t>
  </si>
  <si>
    <t>1.2.4.2</t>
  </si>
  <si>
    <t>1.2.5.1</t>
  </si>
  <si>
    <t>1.2.5.2</t>
  </si>
  <si>
    <t>1.2.6.</t>
  </si>
  <si>
    <t xml:space="preserve">3 квартал, дом № 17 г. Радужный </t>
  </si>
  <si>
    <t>1.2.6.1.</t>
  </si>
  <si>
    <t>1.2.6.2.</t>
  </si>
  <si>
    <t>1.2.а</t>
  </si>
  <si>
    <t>Количество благоустроенных дворовых территорий  1;                                          Доля благоустроенных дворовых  территорий от общего количества дворовых территорий 1,3%</t>
  </si>
  <si>
    <t>1.3.1.</t>
  </si>
  <si>
    <t xml:space="preserve">1 квартал, дом № 7, г. Радужный </t>
  </si>
  <si>
    <t>1.3.1.1.</t>
  </si>
  <si>
    <t>1.3.1.2.</t>
  </si>
  <si>
    <t>1.3.2.</t>
  </si>
  <si>
    <t xml:space="preserve">1 квартал, дом № 35г. Радужный </t>
  </si>
  <si>
    <t>1.3.2.1.</t>
  </si>
  <si>
    <t>1.3.2.2.</t>
  </si>
  <si>
    <t>1.3.3.</t>
  </si>
  <si>
    <t xml:space="preserve">1 квартал, дом № 36, г. Радужный </t>
  </si>
  <si>
    <t>1.3.3.1.</t>
  </si>
  <si>
    <t>1.3.3.2.</t>
  </si>
  <si>
    <t>1.3.4.</t>
  </si>
  <si>
    <t>1 квартал, дом № 37, г. Радужный</t>
  </si>
  <si>
    <t>1.3.4.1.</t>
  </si>
  <si>
    <t>1.3.4.2.</t>
  </si>
  <si>
    <t>1.3.5.</t>
  </si>
  <si>
    <t>1 квартал , дом 35, дом 36, дом 37  вне границах земельного участка придомовой территории</t>
  </si>
  <si>
    <t>1.3.6.</t>
  </si>
  <si>
    <t>1 квартал, дом 14, г. Радужный</t>
  </si>
  <si>
    <t>1.3.6.1</t>
  </si>
  <si>
    <t>1.3.6.2.</t>
  </si>
  <si>
    <t>1.3.а</t>
  </si>
  <si>
    <t>1.3.б</t>
  </si>
  <si>
    <t>Осуществление  испытания проб асфальтобетона, отобранных на объектах благоустройства дворовых территорий многоквартирных домов 1 квартала №№7, 35,36,37 ( в границах дворовых участков и вне границ дворовых участков)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</si>
  <si>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 дома "№№ 1,2,8,32,30,31  1 квартала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</si>
  <si>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6,7%</t>
  </si>
  <si>
    <t xml:space="preserve">1 квартал, дом № 1, г. Радужный </t>
  </si>
  <si>
    <t>1.4.1.1.</t>
  </si>
  <si>
    <t>1.4.1.2</t>
  </si>
  <si>
    <t>1.4.2.</t>
  </si>
  <si>
    <t xml:space="preserve">1 квартал, дом № 2г. Радужный </t>
  </si>
  <si>
    <t>1.4.2.1.</t>
  </si>
  <si>
    <t>1.4.2.2.</t>
  </si>
  <si>
    <t>1.4.3.</t>
  </si>
  <si>
    <t xml:space="preserve">1 квартал, дом № 8, г. Радужный </t>
  </si>
  <si>
    <t>1.4.3.1.</t>
  </si>
  <si>
    <t>1.4.3.2.</t>
  </si>
  <si>
    <t>1.4.4.</t>
  </si>
  <si>
    <t xml:space="preserve">1 квартал, дом № 32, г. Радужный </t>
  </si>
  <si>
    <t>1.4.4.1.</t>
  </si>
  <si>
    <t>1.4.4.2.</t>
  </si>
  <si>
    <t>1.4.5.</t>
  </si>
  <si>
    <t xml:space="preserve">1 квартал, дом № 30, г. Радужный </t>
  </si>
  <si>
    <t>1.4.5.1.</t>
  </si>
  <si>
    <t>1.4.5.2.</t>
  </si>
  <si>
    <t>1.4.6.</t>
  </si>
  <si>
    <t xml:space="preserve">1 квартал, дом № 31, г. Радужный </t>
  </si>
  <si>
    <t>1.4.6.1.</t>
  </si>
  <si>
    <t>1.4.6.2.</t>
  </si>
  <si>
    <t>1.4.а</t>
  </si>
  <si>
    <t>Проведение обследования асфальтового покрытия дворовых территорий,  проверка сметной документации  объектов   по Благоустройству дворовых территорий  многоквартирных домов ЗАТО г. Радужный</t>
  </si>
  <si>
    <t>Ремонт дворовых территорий многоквартирных домов (ремонт дворового проезда, тротуаров, установка скамеек и урн) по адресу: дом № 20  3 квартала и дом№ 6  3 квартала</t>
  </si>
  <si>
    <t>Количество благоустроенных дворовых территорий  2;                                          Доля благоустроенных дворовых  территорий от общего количества дворовых территорий 2,7%</t>
  </si>
  <si>
    <t>1.5.1.</t>
  </si>
  <si>
    <t xml:space="preserve">3 квартал, дом № 20, г. Радужный </t>
  </si>
  <si>
    <t>1.5.1.1.</t>
  </si>
  <si>
    <t>1.5.1.2.</t>
  </si>
  <si>
    <t xml:space="preserve">3 квартал, дом № 6, г. Радужный </t>
  </si>
  <si>
    <t>1.5.2.1</t>
  </si>
  <si>
    <t>1.5.2.2</t>
  </si>
  <si>
    <t>1.5.а.</t>
  </si>
  <si>
    <t>Ремонт дворовых территорий многоквартирных домов (ремонт дворового проезда, тротуаров, установка скамеек и урн) по адресу: 3 квартал, дом №3 и дом №2; 1квартал, дом № 10</t>
  </si>
  <si>
    <t xml:space="preserve">3 квартал, дом № 3, г. Радужный </t>
  </si>
  <si>
    <t>1.6.1.1</t>
  </si>
  <si>
    <t>1.6.1.2</t>
  </si>
  <si>
    <t xml:space="preserve">3 квартал, дом № 2, г. Радужный </t>
  </si>
  <si>
    <t>1.6.2.1</t>
  </si>
  <si>
    <t>1.6.2.2</t>
  </si>
  <si>
    <t xml:space="preserve">1 квартал, дом № 10, г. Радужный </t>
  </si>
  <si>
    <t>1.6.3.1</t>
  </si>
  <si>
    <t>1.6.3.2</t>
  </si>
  <si>
    <t>Благоустройство дворовой территории у многоквартирных домов № 2, № 3, № 6 3квартала (вне границ участка, междворовое пространство)</t>
  </si>
  <si>
    <t>1.6.а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</si>
  <si>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</t>
  </si>
  <si>
    <t>3 квартал, дом 4</t>
  </si>
  <si>
    <t>3 квартал, дом 33</t>
  </si>
  <si>
    <t xml:space="preserve">2. Мероприятия по благоустройству общественных территорий ЗАТО г. Радужный , в том числе парка, </t>
  </si>
  <si>
    <t>2.1.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</si>
  <si>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</si>
  <si>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Количество благоустроенных общественных территорий  0 объект ; Доля благоустроенных общественных территорий от общего количества общественных территорий - 0%</t>
  </si>
  <si>
    <t>2.2.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</si>
  <si>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</si>
  <si>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</si>
  <si>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>Установка малых архитектурных форм (игровых, спортивных), в городском парке культуры и отдыха</t>
  </si>
  <si>
    <t>Благоустройство территории торговой площади ЗАТО г. Радужный Владимирской области (дизайн проект)</t>
  </si>
  <si>
    <t>2.4.</t>
  </si>
  <si>
    <t>2.4.1.</t>
  </si>
  <si>
    <t>Территория около Памятной стелы  в районе СК «Кристалл"</t>
  </si>
  <si>
    <t>2.5.</t>
  </si>
  <si>
    <t>2.6.</t>
  </si>
  <si>
    <t xml:space="preserve">Всего по подпрограмме  по годам </t>
  </si>
  <si>
    <t>2018-2025 гг.</t>
  </si>
  <si>
    <t>"Приложение № 5</t>
  </si>
  <si>
    <t>муниципальной программы "Дорожное хозяйство и благоустройств она территории ЗАТО г. Радужный Владимирской области"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</si>
  <si>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</si>
  <si>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</si>
  <si>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</si>
  <si>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</si>
  <si>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</si>
  <si>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</si>
  <si>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</si>
  <si>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</si>
  <si>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</si>
  <si>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</si>
  <si>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</si>
  <si>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Подпрограмма «Формирование комфортной городской среды на территории ЗАТО г.Радужный Владимирской области»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</si>
  <si>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</si>
  <si>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</si>
  <si>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</si>
  <si>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</si>
  <si>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</si>
  <si>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</si>
  <si>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</si>
  <si>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811/244</t>
  </si>
  <si>
    <t>135F25555D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</si>
  <si>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</si>
  <si>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</si>
  <si>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</si>
  <si>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</si>
  <si>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</si>
  <si>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</si>
  <si>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Мероприятия по благоустройству общественных территорий ЗАТО г. Радужный </t>
  </si>
  <si>
    <t xml:space="preserve">Реализация  мероприятия  за счет   средств городского бюджета  </t>
  </si>
  <si>
    <t xml:space="preserve">                                                                                                                                                                                                    " Приложение</t>
  </si>
  <si>
    <t>к подпрограмме "Ведомственная программа "Ямочный ремонт, сезонные работы</t>
  </si>
  <si>
    <t xml:space="preserve"> по благоустройству города на территории ЗАТО г. Радужный Владимирской области"</t>
  </si>
  <si>
    <t>Мероприятия подпрограммы "Ведомственная программа "Ямочный ремонт, сезонные работы                                               по благоустройству города на территории ЗАТО г. Радужный Владимирской области"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</si>
  <si>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</si>
  <si>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и содержание улично-дорожной сети и объектов благоустройства:</t>
  </si>
  <si>
    <r>
      <rPr>
        <sz val="10"/>
        <color indexed="8"/>
        <rFont val="Times New Roman"/>
        <family val="1"/>
      </rP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</si>
  <si>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</si>
  <si>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</si>
  <si>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</si>
  <si>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</si>
  <si>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</si>
  <si>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</si>
  <si>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Покос травы в 1 и 3 квартале на территории ЗАТО г.Радужный Владимирской области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</si>
  <si>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</si>
  <si>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</si>
  <si>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Установка лавочек у кольцевого тротуара вдоль кольцевой автодороги на территории ЗАТО г.Радужный Владимирской области</t>
  </si>
  <si>
    <t>Временная занятость сезонных рабочих по благоустройству территории города</t>
  </si>
  <si>
    <t>Цель: создание наиболее благоприятной и комфортной среды жизнедеятельности горожан в весенний и летний период.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</si>
  <si>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</si>
  <si>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</si>
  <si>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Улучшение технического состояния улично-дорожной сети и благоустройство города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</si>
</sst>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000"/>
    <numFmt numFmtId="166" formatCode="@"/>
    <numFmt numFmtId="167" formatCode="#,##0.000"/>
    <numFmt numFmtId="168" formatCode="0.000"/>
    <numFmt numFmtId="169" formatCode="0.00000"/>
    <numFmt numFmtId="170" formatCode="#,##0.00"/>
    <numFmt numFmtId="171" formatCode="0"/>
  </numFmts>
  <fonts count="39">
    <font>
      <sz val="10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69">
    <xf numFmtId="164" fontId="0" fillId="0" borderId="0" xfId="0" applyAlignment="1">
      <alignment/>
    </xf>
    <xf numFmtId="164" fontId="18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center"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wrapText="1"/>
    </xf>
    <xf numFmtId="164" fontId="21" fillId="24" borderId="10" xfId="0" applyFont="1" applyFill="1" applyBorder="1" applyAlignment="1">
      <alignment horizontal="center" vertical="center"/>
    </xf>
    <xf numFmtId="165" fontId="21" fillId="24" borderId="10" xfId="0" applyNumberFormat="1" applyFont="1" applyFill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 horizontal="center" wrapText="1"/>
    </xf>
    <xf numFmtId="164" fontId="21" fillId="22" borderId="10" xfId="0" applyFont="1" applyFill="1" applyBorder="1" applyAlignment="1">
      <alignment horizontal="center" vertical="center"/>
    </xf>
    <xf numFmtId="165" fontId="21" fillId="22" borderId="10" xfId="0" applyNumberFormat="1" applyFont="1" applyFill="1" applyBorder="1" applyAlignment="1">
      <alignment horizontal="center" vertical="center"/>
    </xf>
    <xf numFmtId="166" fontId="20" fillId="22" borderId="10" xfId="0" applyNumberFormat="1" applyFont="1" applyFill="1" applyBorder="1" applyAlignment="1">
      <alignment horizontal="center"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wrapText="1"/>
    </xf>
    <xf numFmtId="167" fontId="21" fillId="24" borderId="10" xfId="0" applyNumberFormat="1" applyFont="1" applyFill="1" applyBorder="1" applyAlignment="1">
      <alignment horizontal="center"/>
    </xf>
    <xf numFmtId="166" fontId="20" fillId="0" borderId="10" xfId="0" applyNumberFormat="1" applyFont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 horizontal="center" vertical="center" wrapText="1"/>
    </xf>
    <xf numFmtId="164" fontId="20" fillId="24" borderId="10" xfId="0" applyFont="1" applyFill="1" applyBorder="1" applyAlignment="1">
      <alignment horizontal="center" vertical="center"/>
    </xf>
    <xf numFmtId="165" fontId="20" fillId="24" borderId="10" xfId="0" applyNumberFormat="1" applyFont="1" applyFill="1" applyBorder="1" applyAlignment="1">
      <alignment horizontal="center" vertical="center"/>
    </xf>
    <xf numFmtId="167" fontId="20" fillId="24" borderId="10" xfId="0" applyNumberFormat="1" applyFont="1" applyFill="1" applyBorder="1" applyAlignment="1">
      <alignment horizontal="center"/>
    </xf>
    <xf numFmtId="164" fontId="20" fillId="22" borderId="10" xfId="0" applyFont="1" applyFill="1" applyBorder="1" applyAlignment="1">
      <alignment horizontal="center" vertical="center"/>
    </xf>
    <xf numFmtId="165" fontId="20" fillId="22" borderId="10" xfId="0" applyNumberFormat="1" applyFont="1" applyFill="1" applyBorder="1" applyAlignment="1">
      <alignment horizontal="center" vertical="center"/>
    </xf>
    <xf numFmtId="167" fontId="20" fillId="22" borderId="10" xfId="0" applyNumberFormat="1" applyFont="1" applyFill="1" applyBorder="1" applyAlignment="1">
      <alignment horizontal="center"/>
    </xf>
    <xf numFmtId="167" fontId="20" fillId="24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20" fillId="24" borderId="10" xfId="0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5" fontId="20" fillId="22" borderId="10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Border="1" applyAlignment="1">
      <alignment vertical="center"/>
    </xf>
    <xf numFmtId="165" fontId="21" fillId="24" borderId="10" xfId="0" applyNumberFormat="1" applyFont="1" applyFill="1" applyBorder="1" applyAlignment="1" applyProtection="1">
      <alignment horizontal="center" vertical="center" wrapText="1"/>
      <protection/>
    </xf>
    <xf numFmtId="164" fontId="20" fillId="24" borderId="10" xfId="0" applyFont="1" applyFill="1" applyBorder="1" applyAlignment="1">
      <alignment horizontal="center" vertical="top" wrapText="1"/>
    </xf>
    <xf numFmtId="164" fontId="20" fillId="22" borderId="10" xfId="0" applyFont="1" applyFill="1" applyBorder="1" applyAlignment="1">
      <alignment horizontal="center" vertical="top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164" fontId="21" fillId="0" borderId="10" xfId="0" applyFont="1" applyBorder="1" applyAlignment="1">
      <alignment horizontal="left" wrapText="1"/>
    </xf>
    <xf numFmtId="166" fontId="20" fillId="0" borderId="12" xfId="0" applyNumberFormat="1" applyFont="1" applyBorder="1" applyAlignment="1">
      <alignment horizontal="center" vertical="center"/>
    </xf>
    <xf numFmtId="164" fontId="20" fillId="0" borderId="12" xfId="0" applyFont="1" applyBorder="1" applyAlignment="1">
      <alignment horizontal="center" vertical="center" wrapText="1"/>
    </xf>
    <xf numFmtId="164" fontId="22" fillId="24" borderId="12" xfId="0" applyFont="1" applyFill="1" applyBorder="1" applyAlignment="1">
      <alignment horizontal="center" vertical="center" wrapText="1"/>
    </xf>
    <xf numFmtId="164" fontId="22" fillId="24" borderId="10" xfId="0" applyFont="1" applyFill="1" applyBorder="1" applyAlignment="1">
      <alignment horizontal="center" vertical="center" wrapText="1"/>
    </xf>
    <xf numFmtId="164" fontId="0" fillId="24" borderId="10" xfId="0" applyFill="1" applyBorder="1" applyAlignment="1">
      <alignment/>
    </xf>
    <xf numFmtId="164" fontId="20" fillId="0" borderId="0" xfId="0" applyFont="1" applyAlignment="1">
      <alignment/>
    </xf>
    <xf numFmtId="164" fontId="0" fillId="24" borderId="0" xfId="0" applyFill="1" applyAlignment="1">
      <alignment/>
    </xf>
    <xf numFmtId="164" fontId="23" fillId="0" borderId="0" xfId="0" applyFont="1" applyBorder="1" applyAlignment="1">
      <alignment horizontal="right" vertical="top" wrapText="1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right"/>
    </xf>
    <xf numFmtId="164" fontId="24" fillId="0" borderId="0" xfId="0" applyFont="1" applyBorder="1" applyAlignment="1">
      <alignment horizontal="center" vertical="top" wrapText="1"/>
    </xf>
    <xf numFmtId="164" fontId="18" fillId="0" borderId="0" xfId="0" applyFont="1" applyBorder="1" applyAlignment="1">
      <alignment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0" xfId="0" applyFont="1" applyBorder="1" applyAlignment="1">
      <alignment horizontal="center" wrapText="1"/>
    </xf>
    <xf numFmtId="164" fontId="26" fillId="0" borderId="10" xfId="0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left" vertical="center" wrapText="1"/>
    </xf>
    <xf numFmtId="164" fontId="25" fillId="0" borderId="10" xfId="0" applyFont="1" applyBorder="1" applyAlignment="1">
      <alignment wrapText="1"/>
    </xf>
    <xf numFmtId="164" fontId="25" fillId="0" borderId="10" xfId="0" applyFont="1" applyBorder="1" applyAlignment="1">
      <alignment horizontal="left" wrapText="1"/>
    </xf>
    <xf numFmtId="166" fontId="26" fillId="0" borderId="10" xfId="0" applyNumberFormat="1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top" wrapText="1"/>
    </xf>
    <xf numFmtId="165" fontId="26" fillId="0" borderId="10" xfId="0" applyNumberFormat="1" applyFont="1" applyBorder="1" applyAlignment="1">
      <alignment horizontal="center" vertical="center" wrapText="1"/>
    </xf>
    <xf numFmtId="166" fontId="25" fillId="24" borderId="10" xfId="0" applyNumberFormat="1" applyFont="1" applyFill="1" applyBorder="1" applyAlignment="1">
      <alignment horizontal="center" vertical="center" wrapText="1"/>
    </xf>
    <xf numFmtId="164" fontId="25" fillId="24" borderId="10" xfId="0" applyFont="1" applyFill="1" applyBorder="1" applyAlignment="1">
      <alignment horizontal="center" vertical="center" wrapText="1"/>
    </xf>
    <xf numFmtId="164" fontId="25" fillId="24" borderId="10" xfId="0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 wrapText="1"/>
    </xf>
    <xf numFmtId="166" fontId="25" fillId="24" borderId="10" xfId="0" applyNumberFormat="1" applyFont="1" applyFill="1" applyBorder="1" applyAlignment="1">
      <alignment horizontal="center" vertical="center"/>
    </xf>
    <xf numFmtId="164" fontId="25" fillId="24" borderId="10" xfId="0" applyFont="1" applyFill="1" applyBorder="1" applyAlignment="1">
      <alignment horizont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4" fontId="26" fillId="24" borderId="10" xfId="0" applyFont="1" applyFill="1" applyBorder="1" applyAlignment="1">
      <alignment horizontal="center" vertical="center"/>
    </xf>
    <xf numFmtId="165" fontId="26" fillId="24" borderId="10" xfId="0" applyNumberFormat="1" applyFont="1" applyFill="1" applyBorder="1" applyAlignment="1">
      <alignment horizontal="center" vertical="center"/>
    </xf>
    <xf numFmtId="164" fontId="26" fillId="24" borderId="10" xfId="0" applyFont="1" applyFill="1" applyBorder="1" applyAlignment="1">
      <alignment horizontal="center" vertical="top" wrapText="1"/>
    </xf>
    <xf numFmtId="164" fontId="20" fillId="24" borderId="10" xfId="0" applyFont="1" applyFill="1" applyBorder="1" applyAlignment="1">
      <alignment horizontal="center" wrapText="1"/>
    </xf>
    <xf numFmtId="164" fontId="26" fillId="24" borderId="10" xfId="0" applyFont="1" applyFill="1" applyBorder="1" applyAlignment="1">
      <alignment horizontal="center" vertical="center" wrapText="1"/>
    </xf>
    <xf numFmtId="164" fontId="25" fillId="24" borderId="12" xfId="0" applyFont="1" applyFill="1" applyBorder="1" applyAlignment="1">
      <alignment horizontal="center" vertical="center" wrapText="1"/>
    </xf>
    <xf numFmtId="164" fontId="25" fillId="24" borderId="13" xfId="0" applyFont="1" applyFill="1" applyBorder="1" applyAlignment="1">
      <alignment horizontal="center" vertical="center" wrapText="1"/>
    </xf>
    <xf numFmtId="166" fontId="26" fillId="24" borderId="12" xfId="0" applyNumberFormat="1" applyFont="1" applyFill="1" applyBorder="1" applyAlignment="1">
      <alignment horizontal="center" vertical="center"/>
    </xf>
    <xf numFmtId="166" fontId="25" fillId="24" borderId="12" xfId="0" applyNumberFormat="1" applyFont="1" applyFill="1" applyBorder="1" applyAlignment="1">
      <alignment horizontal="center" vertical="center"/>
    </xf>
    <xf numFmtId="164" fontId="21" fillId="24" borderId="10" xfId="0" applyFont="1" applyFill="1" applyBorder="1" applyAlignment="1">
      <alignment horizontal="center" wrapText="1"/>
    </xf>
    <xf numFmtId="164" fontId="20" fillId="24" borderId="12" xfId="0" applyFont="1" applyFill="1" applyBorder="1" applyAlignment="1">
      <alignment horizontal="center" wrapText="1"/>
    </xf>
    <xf numFmtId="166" fontId="26" fillId="22" borderId="10" xfId="0" applyNumberFormat="1" applyFont="1" applyFill="1" applyBorder="1" applyAlignment="1">
      <alignment horizontal="center" vertical="center"/>
    </xf>
    <xf numFmtId="164" fontId="26" fillId="22" borderId="12" xfId="0" applyFont="1" applyFill="1" applyBorder="1" applyAlignment="1">
      <alignment horizontal="center" vertical="center" wrapText="1"/>
    </xf>
    <xf numFmtId="164" fontId="26" fillId="22" borderId="10" xfId="0" applyFont="1" applyFill="1" applyBorder="1" applyAlignment="1">
      <alignment horizontal="center" vertical="center" wrapText="1"/>
    </xf>
    <xf numFmtId="165" fontId="26" fillId="22" borderId="10" xfId="0" applyNumberFormat="1" applyFont="1" applyFill="1" applyBorder="1" applyAlignment="1">
      <alignment horizontal="center" vertical="center"/>
    </xf>
    <xf numFmtId="166" fontId="25" fillId="22" borderId="10" xfId="0" applyNumberFormat="1" applyFont="1" applyFill="1" applyBorder="1" applyAlignment="1">
      <alignment horizontal="center" vertical="center"/>
    </xf>
    <xf numFmtId="166" fontId="20" fillId="22" borderId="10" xfId="0" applyNumberFormat="1" applyFont="1" applyFill="1" applyBorder="1" applyAlignment="1">
      <alignment horizontal="center" vertical="top" wrapText="1"/>
    </xf>
    <xf numFmtId="164" fontId="25" fillId="22" borderId="10" xfId="0" applyFont="1" applyFill="1" applyBorder="1" applyAlignment="1">
      <alignment horizontal="center" vertical="center" wrapText="1"/>
    </xf>
    <xf numFmtId="165" fontId="25" fillId="22" borderId="10" xfId="0" applyNumberFormat="1" applyFont="1" applyFill="1" applyBorder="1" applyAlignment="1">
      <alignment horizontal="center" vertical="center"/>
    </xf>
    <xf numFmtId="166" fontId="25" fillId="22" borderId="11" xfId="0" applyNumberFormat="1" applyFont="1" applyFill="1" applyBorder="1" applyAlignment="1">
      <alignment horizontal="center" vertical="center"/>
    </xf>
    <xf numFmtId="166" fontId="25" fillId="22" borderId="12" xfId="0" applyNumberFormat="1" applyFont="1" applyFill="1" applyBorder="1" applyAlignment="1">
      <alignment horizontal="center" vertical="center"/>
    </xf>
    <xf numFmtId="164" fontId="20" fillId="22" borderId="10" xfId="0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left" vertical="center"/>
    </xf>
    <xf numFmtId="166" fontId="25" fillId="24" borderId="10" xfId="0" applyNumberFormat="1" applyFont="1" applyFill="1" applyBorder="1" applyAlignment="1">
      <alignment horizontal="left" vertical="center"/>
    </xf>
    <xf numFmtId="165" fontId="26" fillId="24" borderId="10" xfId="0" applyNumberFormat="1" applyFont="1" applyFill="1" applyBorder="1" applyAlignment="1">
      <alignment horizontal="center" vertical="center" wrapText="1"/>
    </xf>
    <xf numFmtId="165" fontId="26" fillId="22" borderId="10" xfId="0" applyNumberFormat="1" applyFont="1" applyFill="1" applyBorder="1" applyAlignment="1">
      <alignment horizontal="center" vertical="center" wrapText="1"/>
    </xf>
    <xf numFmtId="166" fontId="25" fillId="24" borderId="11" xfId="0" applyNumberFormat="1" applyFont="1" applyFill="1" applyBorder="1" applyAlignment="1">
      <alignment horizontal="center" vertical="center" wrapText="1"/>
    </xf>
    <xf numFmtId="164" fontId="20" fillId="24" borderId="12" xfId="0" applyFont="1" applyFill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wrapText="1"/>
    </xf>
    <xf numFmtId="164" fontId="26" fillId="24" borderId="0" xfId="0" applyFont="1" applyFill="1" applyBorder="1" applyAlignment="1">
      <alignment horizontal="center" vertical="center" wrapText="1"/>
    </xf>
    <xf numFmtId="164" fontId="26" fillId="24" borderId="0" xfId="0" applyFont="1" applyFill="1" applyBorder="1" applyAlignment="1">
      <alignment horizontal="center" vertical="center"/>
    </xf>
    <xf numFmtId="167" fontId="26" fillId="24" borderId="0" xfId="0" applyNumberFormat="1" applyFont="1" applyFill="1" applyBorder="1" applyAlignment="1">
      <alignment horizontal="center" vertical="center"/>
    </xf>
    <xf numFmtId="168" fontId="26" fillId="24" borderId="0" xfId="0" applyNumberFormat="1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/>
    </xf>
    <xf numFmtId="164" fontId="23" fillId="0" borderId="0" xfId="0" applyFont="1" applyAlignment="1">
      <alignment vertical="top" wrapText="1"/>
    </xf>
    <xf numFmtId="164" fontId="23" fillId="0" borderId="0" xfId="0" applyFont="1" applyBorder="1" applyAlignment="1">
      <alignment horizontal="left" vertical="top" wrapText="1"/>
    </xf>
    <xf numFmtId="164" fontId="23" fillId="0" borderId="0" xfId="0" applyFont="1" applyBorder="1" applyAlignment="1">
      <alignment vertical="top" wrapText="1"/>
    </xf>
    <xf numFmtId="164" fontId="18" fillId="0" borderId="0" xfId="0" applyFont="1" applyAlignment="1">
      <alignment horizontal="justify"/>
    </xf>
    <xf numFmtId="164" fontId="24" fillId="0" borderId="0" xfId="0" applyFont="1" applyBorder="1" applyAlignment="1">
      <alignment horizontal="center" wrapText="1"/>
    </xf>
    <xf numFmtId="164" fontId="27" fillId="0" borderId="0" xfId="0" applyFont="1" applyBorder="1" applyAlignment="1">
      <alignment vertical="top" wrapText="1"/>
    </xf>
    <xf numFmtId="164" fontId="26" fillId="0" borderId="10" xfId="0" applyFont="1" applyBorder="1" applyAlignment="1">
      <alignment horizontal="center" wrapText="1"/>
    </xf>
    <xf numFmtId="164" fontId="26" fillId="0" borderId="10" xfId="0" applyFont="1" applyBorder="1" applyAlignment="1">
      <alignment horizontal="left" wrapText="1"/>
    </xf>
    <xf numFmtId="164" fontId="25" fillId="0" borderId="10" xfId="0" applyFont="1" applyBorder="1" applyAlignment="1">
      <alignment vertical="top" wrapText="1"/>
    </xf>
    <xf numFmtId="164" fontId="25" fillId="0" borderId="10" xfId="0" applyFont="1" applyBorder="1" applyAlignment="1">
      <alignment horizontal="left" vertical="top" wrapText="1"/>
    </xf>
    <xf numFmtId="164" fontId="25" fillId="24" borderId="0" xfId="0" applyFont="1" applyFill="1" applyBorder="1" applyAlignment="1">
      <alignment vertical="top" wrapText="1"/>
    </xf>
    <xf numFmtId="166" fontId="25" fillId="24" borderId="12" xfId="0" applyNumberFormat="1" applyFont="1" applyFill="1" applyBorder="1" applyAlignment="1">
      <alignment horizontal="center" vertical="center" wrapText="1"/>
    </xf>
    <xf numFmtId="164" fontId="25" fillId="24" borderId="0" xfId="0" applyFont="1" applyFill="1" applyBorder="1" applyAlignment="1">
      <alignment/>
    </xf>
    <xf numFmtId="166" fontId="25" fillId="24" borderId="13" xfId="0" applyNumberFormat="1" applyFont="1" applyFill="1" applyBorder="1" applyAlignment="1">
      <alignment vertical="center" wrapText="1"/>
    </xf>
    <xf numFmtId="164" fontId="25" fillId="24" borderId="11" xfId="0" applyFont="1" applyFill="1" applyBorder="1" applyAlignment="1">
      <alignment horizontal="center" vertical="center" wrapText="1"/>
    </xf>
    <xf numFmtId="164" fontId="25" fillId="24" borderId="11" xfId="0" applyFont="1" applyFill="1" applyBorder="1" applyAlignment="1">
      <alignment horizontal="center" vertical="center"/>
    </xf>
    <xf numFmtId="166" fontId="25" fillId="24" borderId="11" xfId="0" applyNumberFormat="1" applyFont="1" applyFill="1" applyBorder="1" applyAlignment="1">
      <alignment vertical="center" wrapText="1"/>
    </xf>
    <xf numFmtId="164" fontId="25" fillId="24" borderId="10" xfId="0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center" vertical="center"/>
    </xf>
    <xf numFmtId="164" fontId="25" fillId="24" borderId="10" xfId="0" applyFont="1" applyFill="1" applyBorder="1" applyAlignment="1">
      <alignment vertical="center" wrapText="1"/>
    </xf>
    <xf numFmtId="164" fontId="25" fillId="24" borderId="14" xfId="0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 wrapText="1"/>
    </xf>
    <xf numFmtId="164" fontId="26" fillId="24" borderId="10" xfId="0" applyFont="1" applyFill="1" applyBorder="1" applyAlignment="1">
      <alignment horizontal="left" vertical="center" wrapText="1"/>
    </xf>
    <xf numFmtId="166" fontId="25" fillId="24" borderId="10" xfId="0" applyNumberFormat="1" applyFont="1" applyFill="1" applyBorder="1" applyAlignment="1">
      <alignment horizontal="left" vertical="center" wrapText="1"/>
    </xf>
    <xf numFmtId="164" fontId="25" fillId="24" borderId="10" xfId="0" applyFont="1" applyFill="1" applyBorder="1" applyAlignment="1">
      <alignment horizontal="left" vertical="top" wrapText="1"/>
    </xf>
    <xf numFmtId="164" fontId="25" fillId="24" borderId="10" xfId="0" applyFont="1" applyFill="1" applyBorder="1" applyAlignment="1">
      <alignment horizontal="center" vertical="top" wrapText="1"/>
    </xf>
    <xf numFmtId="166" fontId="26" fillId="22" borderId="10" xfId="0" applyNumberFormat="1" applyFont="1" applyFill="1" applyBorder="1" applyAlignment="1">
      <alignment horizontal="center" vertical="center" wrapText="1"/>
    </xf>
    <xf numFmtId="166" fontId="25" fillId="22" borderId="10" xfId="0" applyNumberFormat="1" applyFont="1" applyFill="1" applyBorder="1" applyAlignment="1">
      <alignment horizontal="center" vertical="center" wrapText="1"/>
    </xf>
    <xf numFmtId="164" fontId="25" fillId="22" borderId="10" xfId="0" applyFont="1" applyFill="1" applyBorder="1" applyAlignment="1">
      <alignment horizontal="center" wrapText="1"/>
    </xf>
    <xf numFmtId="164" fontId="23" fillId="24" borderId="0" xfId="0" applyFont="1" applyFill="1" applyBorder="1" applyAlignment="1">
      <alignment horizontal="center" vertical="top" wrapText="1"/>
    </xf>
    <xf numFmtId="166" fontId="26" fillId="24" borderId="10" xfId="0" applyNumberFormat="1" applyFont="1" applyFill="1" applyBorder="1" applyAlignment="1">
      <alignment horizontal="left" vertical="center" wrapText="1"/>
    </xf>
    <xf numFmtId="164" fontId="0" fillId="24" borderId="10" xfId="0" applyFill="1" applyBorder="1" applyAlignment="1">
      <alignment horizontal="center"/>
    </xf>
    <xf numFmtId="164" fontId="25" fillId="22" borderId="10" xfId="0" applyFont="1" applyFill="1" applyBorder="1" applyAlignment="1">
      <alignment horizontal="center" vertical="center"/>
    </xf>
    <xf numFmtId="164" fontId="26" fillId="24" borderId="10" xfId="0" applyFont="1" applyFill="1" applyBorder="1" applyAlignment="1">
      <alignment horizontal="center" wrapText="1"/>
    </xf>
    <xf numFmtId="165" fontId="21" fillId="24" borderId="10" xfId="0" applyNumberFormat="1" applyFont="1" applyFill="1" applyBorder="1" applyAlignment="1">
      <alignment horizontal="center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20" fillId="0" borderId="14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left" vertical="top" wrapText="1"/>
    </xf>
    <xf numFmtId="164" fontId="20" fillId="0" borderId="10" xfId="0" applyFont="1" applyBorder="1" applyAlignment="1">
      <alignment horizontal="left" vertical="top" wrapText="1"/>
    </xf>
    <xf numFmtId="164" fontId="20" fillId="0" borderId="10" xfId="0" applyFont="1" applyBorder="1" applyAlignment="1">
      <alignment vertical="top" wrapText="1"/>
    </xf>
    <xf numFmtId="166" fontId="20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5" fontId="20" fillId="24" borderId="12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4" fontId="20" fillId="0" borderId="10" xfId="0" applyFont="1" applyBorder="1" applyAlignment="1">
      <alignment vertical="center" wrapText="1"/>
    </xf>
    <xf numFmtId="166" fontId="20" fillId="22" borderId="12" xfId="0" applyNumberFormat="1" applyFont="1" applyFill="1" applyBorder="1" applyAlignment="1">
      <alignment horizontal="center" vertical="center" wrapText="1"/>
    </xf>
    <xf numFmtId="166" fontId="25" fillId="22" borderId="12" xfId="0" applyNumberFormat="1" applyFont="1" applyFill="1" applyBorder="1" applyAlignment="1">
      <alignment horizontal="center" vertical="center" wrapText="1"/>
    </xf>
    <xf numFmtId="164" fontId="20" fillId="22" borderId="10" xfId="0" applyFont="1" applyFill="1" applyBorder="1" applyAlignment="1">
      <alignment vertical="center" wrapText="1"/>
    </xf>
    <xf numFmtId="166" fontId="20" fillId="0" borderId="10" xfId="0" applyNumberFormat="1" applyFont="1" applyBorder="1" applyAlignment="1">
      <alignment horizontal="center" vertical="top" wrapText="1"/>
    </xf>
    <xf numFmtId="164" fontId="21" fillId="24" borderId="10" xfId="0" applyFont="1" applyFill="1" applyBorder="1" applyAlignment="1">
      <alignment horizontal="center" vertical="center" wrapText="1"/>
    </xf>
    <xf numFmtId="164" fontId="21" fillId="22" borderId="10" xfId="0" applyFont="1" applyFill="1" applyBorder="1" applyAlignment="1">
      <alignment horizontal="center" vertical="center" wrapText="1"/>
    </xf>
    <xf numFmtId="165" fontId="21" fillId="22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 vertical="center" wrapText="1"/>
    </xf>
    <xf numFmtId="164" fontId="27" fillId="0" borderId="15" xfId="0" applyFont="1" applyBorder="1" applyAlignment="1">
      <alignment vertical="top" wrapText="1"/>
    </xf>
    <xf numFmtId="165" fontId="25" fillId="24" borderId="10" xfId="0" applyNumberFormat="1" applyFont="1" applyFill="1" applyBorder="1" applyAlignment="1" applyProtection="1">
      <alignment horizontal="center" vertical="center"/>
      <protection locked="0"/>
    </xf>
    <xf numFmtId="165" fontId="25" fillId="24" borderId="10" xfId="0" applyNumberFormat="1" applyFont="1" applyFill="1" applyBorder="1" applyAlignment="1" applyProtection="1">
      <alignment horizontal="center" vertical="center" wrapText="1"/>
      <protection hidden="1"/>
    </xf>
    <xf numFmtId="167" fontId="25" fillId="24" borderId="10" xfId="0" applyNumberFormat="1" applyFont="1" applyFill="1" applyBorder="1" applyAlignment="1">
      <alignment horizontal="center" vertical="center"/>
    </xf>
    <xf numFmtId="165" fontId="25" fillId="22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/>
    </xf>
    <xf numFmtId="164" fontId="25" fillId="0" borderId="10" xfId="0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4" fontId="26" fillId="22" borderId="10" xfId="0" applyFont="1" applyFill="1" applyBorder="1" applyAlignment="1">
      <alignment horizontal="center" vertic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right" wrapText="1"/>
    </xf>
    <xf numFmtId="164" fontId="18" fillId="0" borderId="0" xfId="0" applyFont="1" applyBorder="1" applyAlignment="1">
      <alignment horizontal="right" vertical="top" wrapText="1"/>
    </xf>
    <xf numFmtId="164" fontId="19" fillId="0" borderId="15" xfId="0" applyFont="1" applyBorder="1" applyAlignment="1">
      <alignment horizontal="center"/>
    </xf>
    <xf numFmtId="164" fontId="20" fillId="0" borderId="10" xfId="0" applyFont="1" applyBorder="1" applyAlignment="1">
      <alignment horizontal="left" vertical="center" wrapText="1"/>
    </xf>
    <xf numFmtId="164" fontId="20" fillId="0" borderId="12" xfId="0" applyFont="1" applyBorder="1" applyAlignment="1">
      <alignment horizontal="center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/>
    </xf>
    <xf numFmtId="164" fontId="20" fillId="0" borderId="10" xfId="0" applyFont="1" applyBorder="1" applyAlignment="1">
      <alignment horizontal="left"/>
    </xf>
    <xf numFmtId="164" fontId="20" fillId="0" borderId="16" xfId="0" applyFont="1" applyBorder="1" applyAlignment="1">
      <alignment horizontal="left" vertical="center" wrapText="1"/>
    </xf>
    <xf numFmtId="165" fontId="20" fillId="0" borderId="10" xfId="0" applyNumberFormat="1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top" wrapText="1"/>
    </xf>
    <xf numFmtId="164" fontId="21" fillId="0" borderId="17" xfId="0" applyFont="1" applyBorder="1" applyAlignment="1">
      <alignment horizontal="left" wrapText="1"/>
    </xf>
    <xf numFmtId="164" fontId="21" fillId="0" borderId="10" xfId="0" applyFont="1" applyBorder="1" applyAlignment="1">
      <alignment horizontal="left" vertical="center"/>
    </xf>
    <xf numFmtId="164" fontId="20" fillId="0" borderId="16" xfId="0" applyFont="1" applyBorder="1" applyAlignment="1">
      <alignment horizontal="left" vertical="center"/>
    </xf>
    <xf numFmtId="164" fontId="20" fillId="0" borderId="16" xfId="0" applyFont="1" applyFill="1" applyBorder="1" applyAlignment="1">
      <alignment horizontal="left"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/>
    </xf>
    <xf numFmtId="164" fontId="20" fillId="24" borderId="16" xfId="0" applyFont="1" applyFill="1" applyBorder="1" applyAlignment="1">
      <alignment horizontal="left" vertical="center"/>
    </xf>
    <xf numFmtId="165" fontId="20" fillId="24" borderId="12" xfId="0" applyNumberFormat="1" applyFont="1" applyFill="1" applyBorder="1" applyAlignment="1">
      <alignment horizontal="center" vertical="center"/>
    </xf>
    <xf numFmtId="164" fontId="0" fillId="0" borderId="10" xfId="0" applyBorder="1" applyAlignment="1">
      <alignment/>
    </xf>
    <xf numFmtId="165" fontId="20" fillId="24" borderId="16" xfId="0" applyNumberFormat="1" applyFont="1" applyFill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4" fontId="20" fillId="22" borderId="16" xfId="0" applyFont="1" applyFill="1" applyBorder="1" applyAlignment="1">
      <alignment horizontal="left" vertical="center"/>
    </xf>
    <xf numFmtId="169" fontId="20" fillId="22" borderId="11" xfId="0" applyNumberFormat="1" applyFont="1" applyFill="1" applyBorder="1" applyAlignment="1">
      <alignment horizontal="center" vertical="center"/>
    </xf>
    <xf numFmtId="165" fontId="20" fillId="22" borderId="11" xfId="0" applyNumberFormat="1" applyFont="1" applyFill="1" applyBorder="1" applyAlignment="1">
      <alignment horizontal="center" vertical="center"/>
    </xf>
    <xf numFmtId="169" fontId="20" fillId="22" borderId="10" xfId="0" applyNumberFormat="1" applyFont="1" applyFill="1" applyBorder="1" applyAlignment="1">
      <alignment horizontal="center" vertical="center"/>
    </xf>
    <xf numFmtId="164" fontId="20" fillId="0" borderId="17" xfId="0" applyFont="1" applyFill="1" applyBorder="1" applyAlignment="1">
      <alignment horizontal="left" vertical="center"/>
    </xf>
    <xf numFmtId="169" fontId="20" fillId="0" borderId="12" xfId="0" applyNumberFormat="1" applyFont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20" fillId="0" borderId="10" xfId="0" applyFont="1" applyFill="1" applyBorder="1" applyAlignment="1">
      <alignment horizontal="left" vertical="center"/>
    </xf>
    <xf numFmtId="169" fontId="20" fillId="0" borderId="10" xfId="0" applyNumberFormat="1" applyFont="1" applyBorder="1" applyAlignment="1">
      <alignment horizontal="center" vertical="center"/>
    </xf>
    <xf numFmtId="164" fontId="20" fillId="0" borderId="0" xfId="0" applyFont="1" applyAlignment="1">
      <alignment horizontal="left"/>
    </xf>
    <xf numFmtId="164" fontId="0" fillId="0" borderId="0" xfId="0" applyAlignment="1">
      <alignment vertical="top"/>
    </xf>
    <xf numFmtId="164" fontId="18" fillId="0" borderId="0" xfId="0" applyFont="1" applyAlignment="1">
      <alignment wrapText="1"/>
    </xf>
    <xf numFmtId="164" fontId="18" fillId="0" borderId="0" xfId="0" applyFont="1" applyAlignment="1">
      <alignment vertical="top" wrapText="1"/>
    </xf>
    <xf numFmtId="164" fontId="18" fillId="0" borderId="0" xfId="0" applyFont="1" applyBorder="1" applyAlignment="1">
      <alignment/>
    </xf>
    <xf numFmtId="164" fontId="24" fillId="0" borderId="0" xfId="0" applyFont="1" applyBorder="1" applyAlignment="1">
      <alignment horizontal="center" vertical="center" wrapText="1"/>
    </xf>
    <xf numFmtId="164" fontId="20" fillId="0" borderId="16" xfId="0" applyFont="1" applyBorder="1" applyAlignment="1">
      <alignment horizontal="center" vertical="center" wrapText="1"/>
    </xf>
    <xf numFmtId="164" fontId="20" fillId="0" borderId="18" xfId="0" applyFont="1" applyBorder="1" applyAlignment="1">
      <alignment horizontal="center" vertical="center" wrapText="1"/>
    </xf>
    <xf numFmtId="164" fontId="20" fillId="0" borderId="19" xfId="0" applyFont="1" applyBorder="1" applyAlignment="1">
      <alignment horizontal="center" vertical="center" wrapText="1"/>
    </xf>
    <xf numFmtId="164" fontId="30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left" vertical="center" wrapText="1"/>
    </xf>
    <xf numFmtId="164" fontId="31" fillId="0" borderId="10" xfId="0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164" fontId="32" fillId="0" borderId="12" xfId="0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32" fillId="0" borderId="10" xfId="0" applyFont="1" applyBorder="1" applyAlignment="1">
      <alignment horizontal="center" vertical="center" wrapText="1"/>
    </xf>
    <xf numFmtId="165" fontId="32" fillId="24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5" fontId="33" fillId="0" borderId="10" xfId="0" applyNumberFormat="1" applyFont="1" applyBorder="1" applyAlignment="1">
      <alignment horizontal="center" vertical="center"/>
    </xf>
    <xf numFmtId="164" fontId="32" fillId="0" borderId="19" xfId="0" applyFont="1" applyBorder="1" applyAlignment="1">
      <alignment vertical="center" wrapText="1"/>
    </xf>
    <xf numFmtId="165" fontId="33" fillId="0" borderId="14" xfId="0" applyNumberFormat="1" applyFont="1" applyBorder="1" applyAlignment="1">
      <alignment horizontal="center" vertical="center"/>
    </xf>
    <xf numFmtId="164" fontId="32" fillId="0" borderId="14" xfId="0" applyFont="1" applyBorder="1" applyAlignment="1">
      <alignment vertical="center" wrapText="1"/>
    </xf>
    <xf numFmtId="164" fontId="34" fillId="0" borderId="14" xfId="0" applyFont="1" applyBorder="1" applyAlignment="1">
      <alignment/>
    </xf>
    <xf numFmtId="165" fontId="32" fillId="0" borderId="10" xfId="0" applyNumberFormat="1" applyFont="1" applyFill="1" applyBorder="1" applyAlignment="1">
      <alignment horizontal="center" vertical="center" wrapText="1"/>
    </xf>
    <xf numFmtId="164" fontId="32" fillId="0" borderId="18" xfId="0" applyFont="1" applyBorder="1" applyAlignment="1">
      <alignment vertical="center" wrapText="1"/>
    </xf>
    <xf numFmtId="164" fontId="34" fillId="0" borderId="10" xfId="0" applyFont="1" applyBorder="1" applyAlignment="1">
      <alignment/>
    </xf>
    <xf numFmtId="164" fontId="32" fillId="0" borderId="20" xfId="0" applyFont="1" applyBorder="1" applyAlignment="1">
      <alignment vertical="center" wrapText="1"/>
    </xf>
    <xf numFmtId="164" fontId="25" fillId="0" borderId="10" xfId="0" applyFont="1" applyFill="1" applyBorder="1" applyAlignment="1">
      <alignment vertical="top" wrapText="1"/>
    </xf>
    <xf numFmtId="164" fontId="32" fillId="0" borderId="18" xfId="0" applyFont="1" applyBorder="1" applyAlignment="1">
      <alignment horizontal="center" vertical="center" wrapText="1"/>
    </xf>
    <xf numFmtId="164" fontId="32" fillId="0" borderId="14" xfId="0" applyFont="1" applyBorder="1" applyAlignment="1">
      <alignment horizontal="center" vertical="center" wrapText="1"/>
    </xf>
    <xf numFmtId="164" fontId="32" fillId="0" borderId="19" xfId="0" applyFont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/>
    </xf>
    <xf numFmtId="164" fontId="26" fillId="0" borderId="12" xfId="0" applyFont="1" applyFill="1" applyBorder="1" applyAlignment="1">
      <alignment horizontal="center" vertical="top" wrapText="1"/>
    </xf>
    <xf numFmtId="164" fontId="31" fillId="0" borderId="10" xfId="0" applyFont="1" applyFill="1" applyBorder="1" applyAlignment="1">
      <alignment horizontal="center" vertical="center" wrapText="1"/>
    </xf>
    <xf numFmtId="165" fontId="31" fillId="0" borderId="10" xfId="0" applyNumberFormat="1" applyFont="1" applyFill="1" applyBorder="1" applyAlignment="1">
      <alignment horizontal="center" vertical="center" wrapText="1"/>
    </xf>
    <xf numFmtId="164" fontId="32" fillId="0" borderId="12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vertical="center" wrapText="1"/>
    </xf>
    <xf numFmtId="164" fontId="25" fillId="24" borderId="10" xfId="0" applyFont="1" applyFill="1" applyBorder="1" applyAlignment="1">
      <alignment vertical="top" wrapText="1"/>
    </xf>
    <xf numFmtId="164" fontId="32" fillId="24" borderId="10" xfId="0" applyFont="1" applyFill="1" applyBorder="1" applyAlignment="1">
      <alignment horizontal="center" vertical="center" wrapText="1"/>
    </xf>
    <xf numFmtId="164" fontId="32" fillId="24" borderId="19" xfId="0" applyFont="1" applyFill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164" fontId="20" fillId="0" borderId="10" xfId="0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center" vertical="center" wrapText="1"/>
    </xf>
    <xf numFmtId="165" fontId="32" fillId="0" borderId="14" xfId="0" applyNumberFormat="1" applyFont="1" applyFill="1" applyBorder="1" applyAlignment="1">
      <alignment horizontal="center" vertical="center" wrapText="1"/>
    </xf>
    <xf numFmtId="164" fontId="32" fillId="0" borderId="14" xfId="0" applyFont="1" applyFill="1" applyBorder="1" applyAlignment="1">
      <alignment horizontal="center" vertical="center" wrapText="1"/>
    </xf>
    <xf numFmtId="165" fontId="32" fillId="24" borderId="14" xfId="0" applyNumberFormat="1" applyFont="1" applyFill="1" applyBorder="1" applyAlignment="1">
      <alignment horizontal="center" vertical="center" wrapText="1"/>
    </xf>
    <xf numFmtId="164" fontId="32" fillId="24" borderId="18" xfId="0" applyFont="1" applyFill="1" applyBorder="1" applyAlignment="1">
      <alignment horizontal="center" vertical="center" wrapText="1"/>
    </xf>
    <xf numFmtId="164" fontId="32" fillId="24" borderId="14" xfId="0" applyFont="1" applyFill="1" applyBorder="1" applyAlignment="1">
      <alignment horizontal="center" vertical="center" wrapText="1"/>
    </xf>
    <xf numFmtId="164" fontId="34" fillId="24" borderId="10" xfId="0" applyFont="1" applyFill="1" applyBorder="1" applyAlignment="1">
      <alignment/>
    </xf>
    <xf numFmtId="164" fontId="33" fillId="24" borderId="10" xfId="0" applyFont="1" applyFill="1" applyBorder="1" applyAlignment="1">
      <alignment horizontal="center" vertical="center"/>
    </xf>
    <xf numFmtId="164" fontId="33" fillId="24" borderId="10" xfId="0" applyFont="1" applyFill="1" applyBorder="1" applyAlignment="1">
      <alignment/>
    </xf>
    <xf numFmtId="164" fontId="34" fillId="24" borderId="14" xfId="0" applyFont="1" applyFill="1" applyBorder="1" applyAlignment="1">
      <alignment/>
    </xf>
    <xf numFmtId="164" fontId="32" fillId="24" borderId="10" xfId="0" applyFont="1" applyFill="1" applyBorder="1" applyAlignment="1">
      <alignment vertical="center" wrapText="1"/>
    </xf>
    <xf numFmtId="164" fontId="25" fillId="24" borderId="21" xfId="0" applyFont="1" applyFill="1" applyBorder="1" applyAlignment="1">
      <alignment vertical="center" wrapText="1"/>
    </xf>
    <xf numFmtId="164" fontId="32" fillId="24" borderId="13" xfId="0" applyFont="1" applyFill="1" applyBorder="1" applyAlignment="1">
      <alignment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164" fontId="34" fillId="0" borderId="10" xfId="0" applyFont="1" applyFill="1" applyBorder="1" applyAlignment="1">
      <alignment/>
    </xf>
    <xf numFmtId="164" fontId="32" fillId="0" borderId="13" xfId="0" applyFont="1" applyFill="1" applyBorder="1" applyAlignment="1">
      <alignment horizontal="center" vertical="center" wrapText="1"/>
    </xf>
    <xf numFmtId="166" fontId="21" fillId="24" borderId="10" xfId="0" applyNumberFormat="1" applyFont="1" applyFill="1" applyBorder="1" applyAlignment="1">
      <alignment horizontal="center" vertical="center"/>
    </xf>
    <xf numFmtId="164" fontId="26" fillId="24" borderId="12" xfId="0" applyFont="1" applyFill="1" applyBorder="1" applyAlignment="1">
      <alignment horizontal="center" vertical="top" wrapText="1"/>
    </xf>
    <xf numFmtId="164" fontId="31" fillId="24" borderId="10" xfId="0" applyFont="1" applyFill="1" applyBorder="1" applyAlignment="1">
      <alignment horizontal="center" vertical="center" wrapText="1"/>
    </xf>
    <xf numFmtId="165" fontId="31" fillId="24" borderId="10" xfId="0" applyNumberFormat="1" applyFont="1" applyFill="1" applyBorder="1" applyAlignment="1">
      <alignment horizontal="center" vertical="center" wrapText="1"/>
    </xf>
    <xf numFmtId="165" fontId="31" fillId="24" borderId="14" xfId="0" applyNumberFormat="1" applyFont="1" applyFill="1" applyBorder="1" applyAlignment="1">
      <alignment horizontal="center" vertical="center" wrapText="1"/>
    </xf>
    <xf numFmtId="165" fontId="32" fillId="24" borderId="12" xfId="0" applyNumberFormat="1" applyFont="1" applyFill="1" applyBorder="1" applyAlignment="1">
      <alignment horizontal="center" vertical="center" wrapText="1"/>
    </xf>
    <xf numFmtId="164" fontId="32" fillId="24" borderId="21" xfId="0" applyFont="1" applyFill="1" applyBorder="1" applyAlignment="1">
      <alignment vertical="center" wrapText="1"/>
    </xf>
    <xf numFmtId="165" fontId="32" fillId="24" borderId="16" xfId="0" applyNumberFormat="1" applyFont="1" applyFill="1" applyBorder="1" applyAlignment="1">
      <alignment horizontal="center" vertical="center" wrapText="1"/>
    </xf>
    <xf numFmtId="165" fontId="32" fillId="24" borderId="11" xfId="0" applyNumberFormat="1" applyFont="1" applyFill="1" applyBorder="1" applyAlignment="1">
      <alignment horizontal="center" vertical="center" wrapText="1"/>
    </xf>
    <xf numFmtId="164" fontId="25" fillId="24" borderId="12" xfId="0" applyFont="1" applyFill="1" applyBorder="1" applyAlignment="1">
      <alignment vertical="top" wrapText="1"/>
    </xf>
    <xf numFmtId="169" fontId="33" fillId="24" borderId="10" xfId="0" applyNumberFormat="1" applyFont="1" applyFill="1" applyBorder="1" applyAlignment="1">
      <alignment horizontal="center" vertical="center"/>
    </xf>
    <xf numFmtId="165" fontId="32" fillId="24" borderId="17" xfId="0" applyNumberFormat="1" applyFont="1" applyFill="1" applyBorder="1" applyAlignment="1">
      <alignment horizontal="center" vertical="center" wrapText="1"/>
    </xf>
    <xf numFmtId="164" fontId="32" fillId="24" borderId="22" xfId="0" applyFont="1" applyFill="1" applyBorder="1" applyAlignment="1">
      <alignment vertical="center" wrapText="1"/>
    </xf>
    <xf numFmtId="165" fontId="31" fillId="24" borderId="11" xfId="0" applyNumberFormat="1" applyFont="1" applyFill="1" applyBorder="1" applyAlignment="1">
      <alignment horizontal="center" vertical="center" wrapText="1"/>
    </xf>
    <xf numFmtId="165" fontId="31" fillId="24" borderId="18" xfId="0" applyNumberFormat="1" applyFont="1" applyFill="1" applyBorder="1" applyAlignment="1">
      <alignment horizontal="center" vertical="center" wrapText="1"/>
    </xf>
    <xf numFmtId="164" fontId="32" fillId="24" borderId="13" xfId="0" applyFont="1" applyFill="1" applyBorder="1" applyAlignment="1">
      <alignment horizontal="center" vertical="center" wrapText="1"/>
    </xf>
    <xf numFmtId="164" fontId="25" fillId="24" borderId="11" xfId="0" applyFont="1" applyFill="1" applyBorder="1" applyAlignment="1">
      <alignment vertical="center" wrapText="1"/>
    </xf>
    <xf numFmtId="164" fontId="32" fillId="24" borderId="12" xfId="0" applyFont="1" applyFill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vertical="center" wrapText="1"/>
    </xf>
    <xf numFmtId="166" fontId="20" fillId="24" borderId="12" xfId="0" applyNumberFormat="1" applyFont="1" applyFill="1" applyBorder="1" applyAlignment="1">
      <alignment horizontal="center" vertical="center"/>
    </xf>
    <xf numFmtId="164" fontId="31" fillId="24" borderId="12" xfId="0" applyFont="1" applyFill="1" applyBorder="1" applyAlignment="1">
      <alignment horizontal="center" vertical="center" wrapText="1"/>
    </xf>
    <xf numFmtId="165" fontId="31" fillId="24" borderId="12" xfId="0" applyNumberFormat="1" applyFont="1" applyFill="1" applyBorder="1" applyAlignment="1">
      <alignment horizontal="center" vertical="center" wrapText="1"/>
    </xf>
    <xf numFmtId="164" fontId="25" fillId="24" borderId="19" xfId="0" applyFont="1" applyFill="1" applyBorder="1" applyAlignment="1">
      <alignment vertical="center" wrapText="1"/>
    </xf>
    <xf numFmtId="166" fontId="20" fillId="22" borderId="10" xfId="0" applyNumberFormat="1" applyFont="1" applyFill="1" applyBorder="1" applyAlignment="1">
      <alignment horizontal="center" vertical="center"/>
    </xf>
    <xf numFmtId="164" fontId="25" fillId="22" borderId="10" xfId="0" applyFont="1" applyFill="1" applyBorder="1" applyAlignment="1">
      <alignment vertical="top" wrapText="1"/>
    </xf>
    <xf numFmtId="164" fontId="31" fillId="22" borderId="10" xfId="0" applyFont="1" applyFill="1" applyBorder="1" applyAlignment="1">
      <alignment horizontal="center" vertical="center" wrapText="1"/>
    </xf>
    <xf numFmtId="165" fontId="35" fillId="22" borderId="10" xfId="0" applyNumberFormat="1" applyFont="1" applyFill="1" applyBorder="1" applyAlignment="1">
      <alignment horizontal="center" vertical="center"/>
    </xf>
    <xf numFmtId="165" fontId="31" fillId="22" borderId="10" xfId="0" applyNumberFormat="1" applyFont="1" applyFill="1" applyBorder="1" applyAlignment="1">
      <alignment horizontal="center" vertical="center" wrapText="1"/>
    </xf>
    <xf numFmtId="164" fontId="25" fillId="22" borderId="10" xfId="0" applyFont="1" applyFill="1" applyBorder="1" applyAlignment="1">
      <alignment vertical="center" wrapText="1"/>
    </xf>
    <xf numFmtId="164" fontId="32" fillId="22" borderId="10" xfId="0" applyFont="1" applyFill="1" applyBorder="1" applyAlignment="1">
      <alignment horizontal="center" vertical="center" wrapText="1"/>
    </xf>
    <xf numFmtId="165" fontId="25" fillId="22" borderId="10" xfId="0" applyNumberFormat="1" applyFont="1" applyFill="1" applyBorder="1" applyAlignment="1">
      <alignment vertical="center" wrapText="1"/>
    </xf>
    <xf numFmtId="165" fontId="31" fillId="24" borderId="10" xfId="0" applyNumberFormat="1" applyFont="1" applyFill="1" applyBorder="1" applyAlignment="1">
      <alignment vertical="center" wrapText="1"/>
    </xf>
    <xf numFmtId="164" fontId="26" fillId="24" borderId="10" xfId="0" applyFont="1" applyFill="1" applyBorder="1" applyAlignment="1">
      <alignment vertical="top" wrapText="1"/>
    </xf>
    <xf numFmtId="169" fontId="20" fillId="24" borderId="10" xfId="0" applyNumberFormat="1" applyFont="1" applyFill="1" applyBorder="1" applyAlignment="1">
      <alignment horizontal="center" vertical="center"/>
    </xf>
    <xf numFmtId="170" fontId="21" fillId="22" borderId="10" xfId="0" applyNumberFormat="1" applyFont="1" applyFill="1" applyBorder="1" applyAlignment="1">
      <alignment horizontal="center" vertical="center"/>
    </xf>
    <xf numFmtId="164" fontId="36" fillId="24" borderId="10" xfId="0" applyFont="1" applyFill="1" applyBorder="1" applyAlignment="1">
      <alignment horizontal="center" vertical="center" wrapText="1"/>
    </xf>
    <xf numFmtId="164" fontId="36" fillId="24" borderId="10" xfId="0" applyFont="1" applyFill="1" applyBorder="1" applyAlignment="1">
      <alignment horizontal="center" vertical="top" wrapText="1"/>
    </xf>
    <xf numFmtId="164" fontId="18" fillId="0" borderId="0" xfId="0" applyFont="1" applyFill="1" applyAlignment="1">
      <alignment/>
    </xf>
    <xf numFmtId="164" fontId="23" fillId="0" borderId="0" xfId="0" applyFont="1" applyFill="1" applyBorder="1" applyAlignment="1">
      <alignment vertical="top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23" fillId="0" borderId="0" xfId="0" applyNumberFormat="1" applyFont="1" applyFill="1" applyBorder="1" applyAlignment="1">
      <alignment vertical="top" wrapText="1"/>
    </xf>
    <xf numFmtId="164" fontId="28" fillId="0" borderId="0" xfId="0" applyFont="1" applyFill="1" applyAlignment="1">
      <alignment/>
    </xf>
    <xf numFmtId="164" fontId="23" fillId="0" borderId="0" xfId="0" applyFont="1" applyFill="1" applyAlignment="1">
      <alignment vertical="top" wrapText="1"/>
    </xf>
    <xf numFmtId="165" fontId="23" fillId="0" borderId="0" xfId="0" applyNumberFormat="1" applyFont="1" applyFill="1" applyAlignment="1">
      <alignment vertical="top" wrapText="1"/>
    </xf>
    <xf numFmtId="164" fontId="23" fillId="0" borderId="0" xfId="0" applyFont="1" applyFill="1" applyAlignment="1">
      <alignment horizontal="center" vertical="top" wrapText="1"/>
    </xf>
    <xf numFmtId="164" fontId="23" fillId="0" borderId="0" xfId="0" applyFont="1" applyBorder="1" applyAlignment="1">
      <alignment/>
    </xf>
    <xf numFmtId="164" fontId="23" fillId="0" borderId="0" xfId="0" applyFont="1" applyAlignment="1">
      <alignment vertical="top"/>
    </xf>
    <xf numFmtId="164" fontId="23" fillId="0" borderId="0" xfId="0" applyFont="1" applyAlignment="1">
      <alignment/>
    </xf>
    <xf numFmtId="164" fontId="0" fillId="0" borderId="0" xfId="0" applyAlignment="1">
      <alignment/>
    </xf>
    <xf numFmtId="164" fontId="37" fillId="0" borderId="0" xfId="0" applyFont="1" applyBorder="1" applyAlignment="1">
      <alignment horizontal="center" vertical="center" wrapText="1"/>
    </xf>
    <xf numFmtId="164" fontId="23" fillId="0" borderId="10" xfId="0" applyFont="1" applyBorder="1" applyAlignment="1">
      <alignment/>
    </xf>
    <xf numFmtId="164" fontId="23" fillId="0" borderId="10" xfId="0" applyFont="1" applyBorder="1" applyAlignment="1">
      <alignment horizontal="center" vertical="top" wrapText="1"/>
    </xf>
    <xf numFmtId="164" fontId="23" fillId="0" borderId="14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 vertical="top"/>
    </xf>
    <xf numFmtId="164" fontId="23" fillId="0" borderId="10" xfId="0" applyFont="1" applyBorder="1" applyAlignment="1">
      <alignment wrapText="1"/>
    </xf>
    <xf numFmtId="164" fontId="23" fillId="0" borderId="11" xfId="0" applyFont="1" applyBorder="1" applyAlignment="1">
      <alignment wrapText="1"/>
    </xf>
    <xf numFmtId="164" fontId="38" fillId="0" borderId="11" xfId="0" applyFont="1" applyBorder="1" applyAlignment="1">
      <alignment/>
    </xf>
    <xf numFmtId="164" fontId="38" fillId="22" borderId="11" xfId="0" applyFont="1" applyFill="1" applyBorder="1" applyAlignment="1">
      <alignment/>
    </xf>
    <xf numFmtId="164" fontId="38" fillId="24" borderId="18" xfId="0" applyFont="1" applyFill="1" applyBorder="1" applyAlignment="1">
      <alignment/>
    </xf>
    <xf numFmtId="164" fontId="23" fillId="0" borderId="10" xfId="0" applyFont="1" applyBorder="1" applyAlignment="1">
      <alignment vertical="center"/>
    </xf>
    <xf numFmtId="165" fontId="27" fillId="0" borderId="10" xfId="0" applyNumberFormat="1" applyFont="1" applyBorder="1" applyAlignment="1">
      <alignment/>
    </xf>
    <xf numFmtId="165" fontId="27" fillId="22" borderId="10" xfId="0" applyNumberFormat="1" applyFont="1" applyFill="1" applyBorder="1" applyAlignment="1">
      <alignment/>
    </xf>
    <xf numFmtId="165" fontId="27" fillId="24" borderId="14" xfId="0" applyNumberFormat="1" applyFont="1" applyFill="1" applyBorder="1" applyAlignment="1">
      <alignment/>
    </xf>
    <xf numFmtId="169" fontId="23" fillId="0" borderId="10" xfId="0" applyNumberFormat="1" applyFont="1" applyBorder="1" applyAlignment="1">
      <alignment/>
    </xf>
    <xf numFmtId="165" fontId="23" fillId="0" borderId="10" xfId="0" applyNumberFormat="1" applyFont="1" applyBorder="1" applyAlignment="1">
      <alignment/>
    </xf>
    <xf numFmtId="165" fontId="23" fillId="22" borderId="10" xfId="0" applyNumberFormat="1" applyFont="1" applyFill="1" applyBorder="1" applyAlignment="1">
      <alignment/>
    </xf>
    <xf numFmtId="165" fontId="23" fillId="24" borderId="14" xfId="0" applyNumberFormat="1" applyFont="1" applyFill="1" applyBorder="1" applyAlignment="1">
      <alignment/>
    </xf>
    <xf numFmtId="164" fontId="23" fillId="22" borderId="10" xfId="0" applyFont="1" applyFill="1" applyBorder="1" applyAlignment="1">
      <alignment horizontal="center" vertical="center"/>
    </xf>
    <xf numFmtId="164" fontId="23" fillId="22" borderId="10" xfId="0" applyFont="1" applyFill="1" applyBorder="1" applyAlignment="1">
      <alignment horizontal="center" vertical="top" wrapText="1"/>
    </xf>
    <xf numFmtId="164" fontId="23" fillId="22" borderId="10" xfId="0" applyFont="1" applyFill="1" applyBorder="1" applyAlignment="1">
      <alignment vertical="center"/>
    </xf>
    <xf numFmtId="164" fontId="23" fillId="22" borderId="10" xfId="0" applyFont="1" applyFill="1" applyBorder="1" applyAlignment="1">
      <alignment/>
    </xf>
    <xf numFmtId="165" fontId="23" fillId="22" borderId="14" xfId="0" applyNumberFormat="1" applyFont="1" applyFill="1" applyBorder="1" applyAlignment="1">
      <alignment/>
    </xf>
    <xf numFmtId="166" fontId="23" fillId="22" borderId="10" xfId="0" applyNumberFormat="1" applyFont="1" applyFill="1" applyBorder="1" applyAlignment="1">
      <alignment/>
    </xf>
    <xf numFmtId="164" fontId="23" fillId="22" borderId="10" xfId="0" applyFont="1" applyFill="1" applyBorder="1" applyAlignment="1">
      <alignment horizontal="right"/>
    </xf>
    <xf numFmtId="165" fontId="23" fillId="22" borderId="14" xfId="0" applyNumberFormat="1" applyFont="1" applyFill="1" applyBorder="1" applyAlignment="1">
      <alignment/>
    </xf>
    <xf numFmtId="164" fontId="23" fillId="0" borderId="10" xfId="0" applyFont="1" applyBorder="1" applyAlignment="1">
      <alignment horizontal="left" vertical="top" wrapText="1"/>
    </xf>
    <xf numFmtId="166" fontId="23" fillId="0" borderId="10" xfId="0" applyNumberFormat="1" applyFont="1" applyBorder="1" applyAlignment="1">
      <alignment/>
    </xf>
    <xf numFmtId="164" fontId="23" fillId="0" borderId="10" xfId="0" applyFont="1" applyBorder="1" applyAlignment="1">
      <alignment horizontal="right"/>
    </xf>
    <xf numFmtId="165" fontId="23" fillId="24" borderId="14" xfId="0" applyNumberFormat="1" applyFont="1" applyFill="1" applyBorder="1" applyAlignment="1">
      <alignment/>
    </xf>
    <xf numFmtId="164" fontId="23" fillId="24" borderId="10" xfId="0" applyFont="1" applyFill="1" applyBorder="1" applyAlignment="1">
      <alignment vertical="center"/>
    </xf>
    <xf numFmtId="164" fontId="23" fillId="24" borderId="10" xfId="0" applyFont="1" applyFill="1" applyBorder="1" applyAlignment="1">
      <alignment/>
    </xf>
    <xf numFmtId="166" fontId="23" fillId="24" borderId="10" xfId="0" applyNumberFormat="1" applyFont="1" applyFill="1" applyBorder="1" applyAlignment="1">
      <alignment/>
    </xf>
    <xf numFmtId="164" fontId="23" fillId="24" borderId="10" xfId="0" applyFont="1" applyFill="1" applyBorder="1" applyAlignment="1">
      <alignment horizontal="right"/>
    </xf>
    <xf numFmtId="165" fontId="23" fillId="24" borderId="10" xfId="0" applyNumberFormat="1" applyFont="1" applyFill="1" applyBorder="1" applyAlignment="1">
      <alignment/>
    </xf>
    <xf numFmtId="164" fontId="23" fillId="22" borderId="10" xfId="0" applyFont="1" applyFill="1" applyBorder="1" applyAlignment="1">
      <alignment vertical="top"/>
    </xf>
    <xf numFmtId="171" fontId="23" fillId="22" borderId="10" xfId="0" applyNumberFormat="1" applyFont="1" applyFill="1" applyBorder="1" applyAlignment="1">
      <alignment horizontal="right"/>
    </xf>
    <xf numFmtId="164" fontId="38" fillId="0" borderId="0" xfId="0" applyFont="1" applyAlignment="1">
      <alignment/>
    </xf>
    <xf numFmtId="164" fontId="38" fillId="24" borderId="0" xfId="0" applyFont="1" applyFill="1" applyAlignment="1">
      <alignment/>
    </xf>
    <xf numFmtId="164" fontId="32" fillId="0" borderId="0" xfId="0" applyFont="1" applyAlignment="1">
      <alignment/>
    </xf>
    <xf numFmtId="164" fontId="32" fillId="0" borderId="0" xfId="0" applyFont="1" applyAlignment="1">
      <alignment vertical="top"/>
    </xf>
    <xf numFmtId="164" fontId="20" fillId="0" borderId="0" xfId="0" applyFont="1" applyAlignment="1">
      <alignment wrapText="1"/>
    </xf>
    <xf numFmtId="164" fontId="24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25" fillId="24" borderId="16" xfId="0" applyFont="1" applyFill="1" applyBorder="1" applyAlignment="1">
      <alignment horizontal="center" vertical="center" wrapText="1"/>
    </xf>
    <xf numFmtId="164" fontId="25" fillId="22" borderId="16" xfId="0" applyFont="1" applyFill="1" applyBorder="1" applyAlignment="1">
      <alignment horizontal="center" vertical="center" wrapText="1"/>
    </xf>
    <xf numFmtId="166" fontId="26" fillId="24" borderId="11" xfId="0" applyNumberFormat="1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23" fillId="0" borderId="0" xfId="0" applyFont="1" applyAlignment="1">
      <alignment horizontal="center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="85" zoomScaleSheetLayoutView="85" workbookViewId="0" topLeftCell="A1">
      <selection activeCell="C1" sqref="C1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5.140625" style="0" customWidth="1"/>
    <col min="5" max="5" width="12.140625" style="0" customWidth="1"/>
    <col min="6" max="6" width="13.57421875" style="0" customWidth="1"/>
    <col min="7" max="7" width="14.00390625" style="0" customWidth="1"/>
    <col min="8" max="8" width="13.421875" style="0" customWidth="1"/>
    <col min="9" max="9" width="16.00390625" style="0" customWidth="1"/>
    <col min="10" max="10" width="13.421875" style="0" customWidth="1"/>
    <col min="11" max="11" width="17.8515625" style="0" customWidth="1"/>
    <col min="13" max="13" width="12.57421875" style="0" customWidth="1"/>
    <col min="14" max="14" width="15.140625" style="0" customWidth="1"/>
  </cols>
  <sheetData>
    <row r="1" spans="3:11" ht="15">
      <c r="C1" s="1" t="s">
        <v>0</v>
      </c>
      <c r="D1" s="1"/>
      <c r="E1" s="1"/>
      <c r="F1" s="1"/>
      <c r="G1" s="1"/>
      <c r="H1" s="1"/>
      <c r="I1" s="1"/>
      <c r="J1" s="1"/>
      <c r="K1" s="1"/>
    </row>
    <row r="2" spans="3:11" ht="16.5">
      <c r="C2" s="1"/>
      <c r="D2" s="1"/>
      <c r="E2" s="1"/>
      <c r="F2" s="1"/>
      <c r="G2" s="1"/>
      <c r="H2" s="1"/>
      <c r="I2" s="1"/>
      <c r="J2" s="1"/>
      <c r="K2" s="1"/>
    </row>
    <row r="3" spans="3:11" ht="16.5">
      <c r="C3" s="1"/>
      <c r="D3" s="1"/>
      <c r="E3" s="1"/>
      <c r="F3" s="1"/>
      <c r="G3" s="1"/>
      <c r="H3" s="1"/>
      <c r="I3" s="1"/>
      <c r="J3" s="1"/>
      <c r="K3" s="1"/>
    </row>
    <row r="5" spans="1:11" ht="27" customHeight="1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3" t="s">
        <v>2</v>
      </c>
      <c r="B6" s="3" t="s">
        <v>3</v>
      </c>
      <c r="C6" s="4" t="s">
        <v>4</v>
      </c>
      <c r="D6" s="4" t="s">
        <v>5</v>
      </c>
      <c r="E6" s="5" t="s">
        <v>6</v>
      </c>
      <c r="F6" s="5"/>
      <c r="G6" s="5"/>
      <c r="H6" s="5"/>
      <c r="I6" s="5"/>
      <c r="J6" s="4" t="s">
        <v>7</v>
      </c>
      <c r="K6" s="4" t="s">
        <v>8</v>
      </c>
    </row>
    <row r="7" spans="1:11" ht="12.75" customHeight="1">
      <c r="A7" s="3"/>
      <c r="B7" s="3"/>
      <c r="C7" s="4"/>
      <c r="D7" s="4"/>
      <c r="E7" s="4" t="s">
        <v>9</v>
      </c>
      <c r="F7" s="6" t="s">
        <v>10</v>
      </c>
      <c r="G7" s="6"/>
      <c r="H7" s="6"/>
      <c r="I7" s="6"/>
      <c r="J7" s="4"/>
      <c r="K7" s="4"/>
    </row>
    <row r="8" spans="1:11" ht="27.75" customHeight="1">
      <c r="A8" s="3"/>
      <c r="B8" s="3"/>
      <c r="C8" s="4"/>
      <c r="D8" s="4"/>
      <c r="E8" s="4"/>
      <c r="F8" s="6" t="s">
        <v>11</v>
      </c>
      <c r="G8" s="6"/>
      <c r="H8" s="6"/>
      <c r="I8" s="4" t="s">
        <v>12</v>
      </c>
      <c r="J8" s="4"/>
      <c r="K8" s="4"/>
    </row>
    <row r="9" spans="1:11" ht="27.75" customHeight="1">
      <c r="A9" s="3"/>
      <c r="B9" s="3"/>
      <c r="C9" s="4"/>
      <c r="D9" s="4"/>
      <c r="E9" s="4"/>
      <c r="F9" s="4" t="s">
        <v>13</v>
      </c>
      <c r="G9" s="6" t="s">
        <v>14</v>
      </c>
      <c r="H9" s="6"/>
      <c r="I9" s="4"/>
      <c r="J9" s="4"/>
      <c r="K9" s="4"/>
    </row>
    <row r="10" spans="1:11" ht="43.5" customHeight="1">
      <c r="A10" s="3"/>
      <c r="B10" s="3"/>
      <c r="C10" s="4"/>
      <c r="D10" s="4"/>
      <c r="E10" s="4"/>
      <c r="F10" s="4"/>
      <c r="G10" s="4" t="s">
        <v>15</v>
      </c>
      <c r="H10" s="4" t="s">
        <v>16</v>
      </c>
      <c r="I10" s="4"/>
      <c r="J10" s="4"/>
      <c r="K10" s="4"/>
    </row>
    <row r="11" spans="1:1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ht="42" customHeight="1">
      <c r="A12" s="7" t="s">
        <v>17</v>
      </c>
      <c r="B12" s="8" t="s">
        <v>18</v>
      </c>
      <c r="C12" s="7" t="s">
        <v>19</v>
      </c>
      <c r="D12" s="9">
        <f aca="true" t="shared" si="0" ref="D12:D16">D22+D32+D42+D52+D62+D72</f>
        <v>76573.46061</v>
      </c>
      <c r="E12" s="9">
        <f aca="true" t="shared" si="1" ref="E12:E17">E32</f>
        <v>120.6</v>
      </c>
      <c r="F12" s="9">
        <f aca="true" t="shared" si="2" ref="F12:F15">F22+F32+F42+F52+F62+F72</f>
        <v>8262.396</v>
      </c>
      <c r="G12" s="9">
        <f aca="true" t="shared" si="3" ref="G12:G20">G22+G32+G42+G52+G62+G72</f>
        <v>862.396</v>
      </c>
      <c r="H12" s="9">
        <f aca="true" t="shared" si="4" ref="H12:H20">H22+H32+H42+H52+H62+H72</f>
        <v>7400</v>
      </c>
      <c r="I12" s="9">
        <f>I22+I32+I42+I52+I62+I72</f>
        <v>68190.46461</v>
      </c>
      <c r="J12" s="9">
        <f>J22+J32+J42+J52+J62+J72</f>
        <v>0</v>
      </c>
      <c r="K12" s="10" t="s">
        <v>20</v>
      </c>
    </row>
    <row r="13" spans="1:11" ht="41.25" customHeight="1">
      <c r="A13" s="7"/>
      <c r="B13" s="8"/>
      <c r="C13" s="7" t="s">
        <v>21</v>
      </c>
      <c r="D13" s="9">
        <f t="shared" si="0"/>
        <v>68688.49616000001</v>
      </c>
      <c r="E13" s="9">
        <f t="shared" si="1"/>
        <v>120.6</v>
      </c>
      <c r="F13" s="9">
        <f t="shared" si="2"/>
        <v>6766.72661</v>
      </c>
      <c r="G13" s="9">
        <f t="shared" si="3"/>
        <v>3350.3158</v>
      </c>
      <c r="H13" s="9">
        <f t="shared" si="4"/>
        <v>3416.4108100000003</v>
      </c>
      <c r="I13" s="9">
        <f>I23+I33+I43+I53+I73+I63</f>
        <v>61636.6773</v>
      </c>
      <c r="J13" s="9">
        <f>J23+J33+J43+J53+J73+J63</f>
        <v>164.49225</v>
      </c>
      <c r="K13" s="10" t="s">
        <v>22</v>
      </c>
    </row>
    <row r="14" spans="1:11" ht="41.25" customHeight="1">
      <c r="A14" s="7"/>
      <c r="B14" s="8"/>
      <c r="C14" s="7" t="s">
        <v>23</v>
      </c>
      <c r="D14" s="9">
        <f t="shared" si="0"/>
        <v>77862.7127</v>
      </c>
      <c r="E14" s="9">
        <f t="shared" si="1"/>
        <v>123.3</v>
      </c>
      <c r="F14" s="9">
        <f t="shared" si="2"/>
        <v>9647.54479</v>
      </c>
      <c r="G14" s="9">
        <f t="shared" si="3"/>
        <v>9574.59389</v>
      </c>
      <c r="H14" s="9">
        <f t="shared" si="4"/>
        <v>72.9509</v>
      </c>
      <c r="I14" s="9">
        <f aca="true" t="shared" si="5" ref="I14:I20">I24+I34+I44+I54+I64+I74</f>
        <v>67899.22791</v>
      </c>
      <c r="J14" s="9">
        <f aca="true" t="shared" si="6" ref="J14:J20">J24+J34+J44+J54+J64+J74</f>
        <v>192.64</v>
      </c>
      <c r="K14" s="10" t="s">
        <v>24</v>
      </c>
    </row>
    <row r="15" spans="1:11" ht="41.25" customHeight="1">
      <c r="A15" s="7"/>
      <c r="B15" s="8"/>
      <c r="C15" s="11" t="s">
        <v>25</v>
      </c>
      <c r="D15" s="12">
        <f t="shared" si="0"/>
        <v>74380.13723000001</v>
      </c>
      <c r="E15" s="12">
        <f t="shared" si="1"/>
        <v>123.3</v>
      </c>
      <c r="F15" s="12">
        <f t="shared" si="2"/>
        <v>7423.695470000001</v>
      </c>
      <c r="G15" s="12">
        <f t="shared" si="3"/>
        <v>7356.24838</v>
      </c>
      <c r="H15" s="12">
        <f t="shared" si="4"/>
        <v>67.44709</v>
      </c>
      <c r="I15" s="12">
        <f t="shared" si="5"/>
        <v>66833.14176</v>
      </c>
      <c r="J15" s="12">
        <f t="shared" si="6"/>
        <v>0</v>
      </c>
      <c r="K15" s="13" t="s">
        <v>26</v>
      </c>
    </row>
    <row r="16" spans="1:11" ht="41.25" customHeight="1">
      <c r="A16" s="7"/>
      <c r="B16" s="8"/>
      <c r="C16" s="11" t="s">
        <v>27</v>
      </c>
      <c r="D16" s="12">
        <f t="shared" si="0"/>
        <v>98709.93128</v>
      </c>
      <c r="E16" s="12">
        <f t="shared" si="1"/>
        <v>0</v>
      </c>
      <c r="F16" s="12">
        <f>F26+F36+F66</f>
        <v>26624.6</v>
      </c>
      <c r="G16" s="12">
        <f t="shared" si="3"/>
        <v>10355.414</v>
      </c>
      <c r="H16" s="12">
        <f t="shared" si="4"/>
        <v>16269.186</v>
      </c>
      <c r="I16" s="12">
        <f t="shared" si="5"/>
        <v>71778.42279</v>
      </c>
      <c r="J16" s="12">
        <f t="shared" si="6"/>
        <v>306.90849</v>
      </c>
      <c r="K16" s="13" t="s">
        <v>28</v>
      </c>
    </row>
    <row r="17" spans="1:11" ht="41.25" customHeight="1">
      <c r="A17" s="7"/>
      <c r="B17" s="8"/>
      <c r="C17" s="11" t="s">
        <v>29</v>
      </c>
      <c r="D17" s="12">
        <f>E17+F17+I17+J17</f>
        <v>99087.33557000001</v>
      </c>
      <c r="E17" s="12">
        <f t="shared" si="1"/>
        <v>0</v>
      </c>
      <c r="F17" s="12">
        <f>F27+F37+F67+F47+F57+F77</f>
        <v>21016.8</v>
      </c>
      <c r="G17" s="12">
        <f t="shared" si="3"/>
        <v>4017.60761</v>
      </c>
      <c r="H17" s="12">
        <f t="shared" si="4"/>
        <v>16999.19239</v>
      </c>
      <c r="I17" s="12">
        <f t="shared" si="5"/>
        <v>77935.14913</v>
      </c>
      <c r="J17" s="12">
        <f t="shared" si="6"/>
        <v>135.38644</v>
      </c>
      <c r="K17" s="13" t="s">
        <v>30</v>
      </c>
    </row>
    <row r="18" spans="1:11" ht="41.25" customHeight="1">
      <c r="A18" s="7"/>
      <c r="B18" s="8"/>
      <c r="C18" s="14" t="s">
        <v>31</v>
      </c>
      <c r="D18" s="15">
        <f aca="true" t="shared" si="7" ref="D18:D20">D28+D38+D48+D58+D68+D78</f>
        <v>114902.85707</v>
      </c>
      <c r="E18" s="15">
        <f aca="true" t="shared" si="8" ref="E18:E20">E28+E38+E48+E58+E68+E78</f>
        <v>0</v>
      </c>
      <c r="F18" s="15">
        <f>F28+F48+F58+F68+F78</f>
        <v>24524.2</v>
      </c>
      <c r="G18" s="15">
        <f t="shared" si="3"/>
        <v>4151.60812</v>
      </c>
      <c r="H18" s="15">
        <f t="shared" si="4"/>
        <v>20372.59188</v>
      </c>
      <c r="I18" s="15">
        <f t="shared" si="5"/>
        <v>90136.07810999999</v>
      </c>
      <c r="J18" s="15">
        <f t="shared" si="6"/>
        <v>242.57896</v>
      </c>
      <c r="K18" s="16" t="s">
        <v>32</v>
      </c>
    </row>
    <row r="19" spans="1:11" ht="41.25" customHeight="1">
      <c r="A19" s="7"/>
      <c r="B19" s="8"/>
      <c r="C19" s="11" t="s">
        <v>33</v>
      </c>
      <c r="D19" s="12">
        <f t="shared" si="7"/>
        <v>59957.6282</v>
      </c>
      <c r="E19" s="12">
        <f t="shared" si="8"/>
        <v>0</v>
      </c>
      <c r="F19" s="12">
        <f aca="true" t="shared" si="9" ref="F19:F20">F29+F39+F49+F59+F69+F79</f>
        <v>16594</v>
      </c>
      <c r="G19" s="12">
        <f t="shared" si="3"/>
        <v>4612.37019</v>
      </c>
      <c r="H19" s="12">
        <f t="shared" si="4"/>
        <v>11981.62981</v>
      </c>
      <c r="I19" s="12">
        <f t="shared" si="5"/>
        <v>43363.6282</v>
      </c>
      <c r="J19" s="12">
        <f t="shared" si="6"/>
        <v>0</v>
      </c>
      <c r="K19" s="13" t="s">
        <v>32</v>
      </c>
    </row>
    <row r="20" spans="1:11" ht="41.25" customHeight="1">
      <c r="A20" s="7"/>
      <c r="B20" s="8"/>
      <c r="C20" s="11" t="s">
        <v>34</v>
      </c>
      <c r="D20" s="12">
        <f t="shared" si="7"/>
        <v>44076.428199999995</v>
      </c>
      <c r="E20" s="12">
        <f t="shared" si="8"/>
        <v>0</v>
      </c>
      <c r="F20" s="12">
        <f t="shared" si="9"/>
        <v>11887.5</v>
      </c>
      <c r="G20" s="12">
        <f t="shared" si="3"/>
        <v>0</v>
      </c>
      <c r="H20" s="12">
        <f t="shared" si="4"/>
        <v>11887.5</v>
      </c>
      <c r="I20" s="12">
        <f t="shared" si="5"/>
        <v>32188.9282</v>
      </c>
      <c r="J20" s="12">
        <f t="shared" si="6"/>
        <v>0</v>
      </c>
      <c r="K20" s="13" t="s">
        <v>32</v>
      </c>
    </row>
    <row r="21" spans="1:11" ht="26.25" customHeight="1">
      <c r="A21" s="17"/>
      <c r="B21" s="18" t="s">
        <v>35</v>
      </c>
      <c r="C21" s="11" t="s">
        <v>36</v>
      </c>
      <c r="D21" s="12">
        <f>D12+D13+D14+D15+D16+D17+D18+D19+D20</f>
        <v>714238.98702</v>
      </c>
      <c r="E21" s="12">
        <f>E12+E13+E14+E15+E16+E17+E18+E19+E20</f>
        <v>487.8</v>
      </c>
      <c r="F21" s="12">
        <f>F12+F13+F14+F15+F16+F17+F18+F19+F20</f>
        <v>132747.46287</v>
      </c>
      <c r="G21" s="12">
        <f>G12+G13+G14+G15+G16+G17+G18+G19+G20</f>
        <v>44280.55399</v>
      </c>
      <c r="H21" s="12">
        <f>H12+H13+H14+H15+H16+H17+H18+H19+H20</f>
        <v>88466.90888</v>
      </c>
      <c r="I21" s="12">
        <f>I12+I13+I14+I15+I16+I17+I18+I19+I20</f>
        <v>579961.7180100001</v>
      </c>
      <c r="J21" s="12">
        <f>J12+J13+J14+J15+J16+J17+J18+J19+J20</f>
        <v>1042.00614</v>
      </c>
      <c r="K21" s="19"/>
    </row>
    <row r="22" spans="1:11" ht="24.75" customHeight="1">
      <c r="A22" s="20" t="s">
        <v>37</v>
      </c>
      <c r="B22" s="21" t="s">
        <v>38</v>
      </c>
      <c r="C22" s="22" t="s">
        <v>19</v>
      </c>
      <c r="D22" s="23">
        <f>H22+I22</f>
        <v>26889.40543</v>
      </c>
      <c r="E22" s="23">
        <v>0</v>
      </c>
      <c r="F22" s="23">
        <f aca="true" t="shared" si="10" ref="F22:F23">G22+H22</f>
        <v>7400</v>
      </c>
      <c r="G22" s="23">
        <v>0</v>
      </c>
      <c r="H22" s="23">
        <v>7400</v>
      </c>
      <c r="I22" s="23">
        <v>19489.40543</v>
      </c>
      <c r="J22" s="23">
        <v>0</v>
      </c>
      <c r="K22" s="24" t="s">
        <v>39</v>
      </c>
    </row>
    <row r="23" spans="1:11" ht="24.75" customHeight="1">
      <c r="A23" s="20"/>
      <c r="B23" s="21"/>
      <c r="C23" s="22" t="s">
        <v>21</v>
      </c>
      <c r="D23" s="23">
        <f aca="true" t="shared" si="11" ref="D23:D30">F23+I23</f>
        <v>9567.085579999999</v>
      </c>
      <c r="E23" s="23">
        <v>0</v>
      </c>
      <c r="F23" s="23">
        <f t="shared" si="10"/>
        <v>3000</v>
      </c>
      <c r="G23" s="23">
        <v>0</v>
      </c>
      <c r="H23" s="23">
        <v>3000</v>
      </c>
      <c r="I23" s="23">
        <v>6567.08558</v>
      </c>
      <c r="J23" s="23">
        <v>0</v>
      </c>
      <c r="K23" s="24" t="s">
        <v>39</v>
      </c>
    </row>
    <row r="24" spans="1:11" ht="24.75" customHeight="1">
      <c r="A24" s="20"/>
      <c r="B24" s="21"/>
      <c r="C24" s="22" t="s">
        <v>23</v>
      </c>
      <c r="D24" s="23">
        <f t="shared" si="11"/>
        <v>10857.673999999999</v>
      </c>
      <c r="E24" s="23">
        <v>0</v>
      </c>
      <c r="F24" s="23">
        <f aca="true" t="shared" si="12" ref="F24:F25">G24</f>
        <v>6000</v>
      </c>
      <c r="G24" s="23">
        <v>6000</v>
      </c>
      <c r="H24" s="23">
        <v>0</v>
      </c>
      <c r="I24" s="23">
        <v>4857.674</v>
      </c>
      <c r="J24" s="23">
        <v>0</v>
      </c>
      <c r="K24" s="24" t="s">
        <v>39</v>
      </c>
    </row>
    <row r="25" spans="1:11" ht="24.75" customHeight="1">
      <c r="A25" s="20"/>
      <c r="B25" s="21"/>
      <c r="C25" s="22" t="s">
        <v>25</v>
      </c>
      <c r="D25" s="23">
        <f t="shared" si="11"/>
        <v>9664.9147</v>
      </c>
      <c r="E25" s="23">
        <v>0</v>
      </c>
      <c r="F25" s="23">
        <f t="shared" si="12"/>
        <v>6000</v>
      </c>
      <c r="G25" s="23">
        <v>6000</v>
      </c>
      <c r="H25" s="23">
        <v>0</v>
      </c>
      <c r="I25" s="23">
        <v>3664.9147</v>
      </c>
      <c r="J25" s="23">
        <v>0</v>
      </c>
      <c r="K25" s="24" t="s">
        <v>39</v>
      </c>
    </row>
    <row r="26" spans="1:11" ht="24.75" customHeight="1">
      <c r="A26" s="20"/>
      <c r="B26" s="21"/>
      <c r="C26" s="22" t="s">
        <v>27</v>
      </c>
      <c r="D26" s="23">
        <f t="shared" si="11"/>
        <v>27616.86634</v>
      </c>
      <c r="E26" s="23">
        <v>0</v>
      </c>
      <c r="F26" s="23">
        <f aca="true" t="shared" si="13" ref="F26:F29">G26+H26</f>
        <v>21081.1</v>
      </c>
      <c r="G26" s="23">
        <v>6000</v>
      </c>
      <c r="H26" s="23">
        <v>15081.1</v>
      </c>
      <c r="I26" s="23">
        <v>6535.76634</v>
      </c>
      <c r="J26" s="23">
        <v>0</v>
      </c>
      <c r="K26" s="24" t="s">
        <v>39</v>
      </c>
    </row>
    <row r="27" spans="1:11" ht="24.75" customHeight="1">
      <c r="A27" s="20"/>
      <c r="B27" s="21"/>
      <c r="C27" s="22" t="s">
        <v>29</v>
      </c>
      <c r="D27" s="23">
        <f t="shared" si="11"/>
        <v>24291.07836</v>
      </c>
      <c r="E27" s="23">
        <v>0</v>
      </c>
      <c r="F27" s="23">
        <f t="shared" si="13"/>
        <v>16636</v>
      </c>
      <c r="G27" s="23">
        <v>0</v>
      </c>
      <c r="H27" s="23">
        <f>10636+6000</f>
        <v>16636</v>
      </c>
      <c r="I27" s="23">
        <v>7655.07836</v>
      </c>
      <c r="J27" s="23">
        <v>0</v>
      </c>
      <c r="K27" s="24" t="s">
        <v>39</v>
      </c>
    </row>
    <row r="28" spans="1:11" ht="24.75" customHeight="1">
      <c r="A28" s="20"/>
      <c r="B28" s="21"/>
      <c r="C28" s="25" t="s">
        <v>31</v>
      </c>
      <c r="D28" s="26">
        <f t="shared" si="11"/>
        <v>24545.07549</v>
      </c>
      <c r="E28" s="26">
        <v>0</v>
      </c>
      <c r="F28" s="26">
        <f t="shared" si="13"/>
        <v>15006</v>
      </c>
      <c r="G28" s="26">
        <v>0</v>
      </c>
      <c r="H28" s="26">
        <v>15006</v>
      </c>
      <c r="I28" s="26">
        <v>9539.07549</v>
      </c>
      <c r="J28" s="26">
        <v>0</v>
      </c>
      <c r="K28" s="27" t="s">
        <v>39</v>
      </c>
    </row>
    <row r="29" spans="1:11" ht="24.75" customHeight="1">
      <c r="A29" s="20"/>
      <c r="B29" s="21"/>
      <c r="C29" s="22" t="s">
        <v>40</v>
      </c>
      <c r="D29" s="23">
        <f t="shared" si="11"/>
        <v>14267.242</v>
      </c>
      <c r="E29" s="23">
        <v>0</v>
      </c>
      <c r="F29" s="23">
        <f t="shared" si="13"/>
        <v>11887.5</v>
      </c>
      <c r="G29" s="23">
        <v>0</v>
      </c>
      <c r="H29" s="23">
        <v>11887.5</v>
      </c>
      <c r="I29" s="23">
        <v>2379.742</v>
      </c>
      <c r="J29" s="23">
        <v>0</v>
      </c>
      <c r="K29" s="24" t="s">
        <v>39</v>
      </c>
    </row>
    <row r="30" spans="1:11" ht="24.75" customHeight="1">
      <c r="A30" s="20"/>
      <c r="B30" s="21"/>
      <c r="C30" s="22" t="s">
        <v>34</v>
      </c>
      <c r="D30" s="23">
        <f t="shared" si="11"/>
        <v>14267.242</v>
      </c>
      <c r="E30" s="23">
        <v>0</v>
      </c>
      <c r="F30" s="23">
        <f>H30+G30</f>
        <v>11887.5</v>
      </c>
      <c r="G30" s="23">
        <v>0</v>
      </c>
      <c r="H30" s="23">
        <v>11887.5</v>
      </c>
      <c r="I30" s="23">
        <v>2379.742</v>
      </c>
      <c r="J30" s="23">
        <v>0</v>
      </c>
      <c r="K30" s="24" t="s">
        <v>39</v>
      </c>
    </row>
    <row r="31" spans="1:13" ht="26.25" customHeight="1">
      <c r="A31" s="17"/>
      <c r="B31" s="18" t="s">
        <v>41</v>
      </c>
      <c r="C31" s="11" t="s">
        <v>36</v>
      </c>
      <c r="D31" s="12">
        <f>D22+D23+D24+D25+D26+D27+D28+D29+D30</f>
        <v>161966.5839</v>
      </c>
      <c r="E31" s="12">
        <f>E22+E23+E24+E25+E26+E27+E28+E29+E30</f>
        <v>0</v>
      </c>
      <c r="F31" s="12">
        <f>F22+F23+F24+F25+F26+F27+F28+F29+F30</f>
        <v>98898.1</v>
      </c>
      <c r="G31" s="12">
        <f>G22+G23+G24+G25+G26+G27+G28+G29+G30</f>
        <v>18000</v>
      </c>
      <c r="H31" s="12">
        <f>H22+H23+H24+H25+H26+H27+H28+H29+H30</f>
        <v>80898.1</v>
      </c>
      <c r="I31" s="12">
        <f>I22+I23+I24+I25+I26+I27+I28+I29+I30</f>
        <v>63068.48389999999</v>
      </c>
      <c r="J31" s="12">
        <f>J22+J23+J24+J25+J26+J27+J28+J29+J30</f>
        <v>0</v>
      </c>
      <c r="K31" s="28"/>
      <c r="M31" s="29"/>
    </row>
    <row r="32" spans="1:12" ht="39.75" customHeight="1">
      <c r="A32" s="20" t="s">
        <v>42</v>
      </c>
      <c r="B32" s="30" t="s">
        <v>43</v>
      </c>
      <c r="C32" s="22" t="s">
        <v>19</v>
      </c>
      <c r="D32" s="31">
        <f aca="true" t="shared" si="14" ref="D32:D33">E32+F32+I32</f>
        <v>5683.55097</v>
      </c>
      <c r="E32" s="23">
        <v>120.6</v>
      </c>
      <c r="F32" s="23">
        <f>G32</f>
        <v>862.396</v>
      </c>
      <c r="G32" s="23">
        <v>862.396</v>
      </c>
      <c r="H32" s="23">
        <v>0</v>
      </c>
      <c r="I32" s="31">
        <v>4700.55497</v>
      </c>
      <c r="J32" s="23">
        <v>0</v>
      </c>
      <c r="K32" s="13" t="s">
        <v>44</v>
      </c>
      <c r="L32" s="32"/>
    </row>
    <row r="33" spans="1:12" ht="39.75" customHeight="1">
      <c r="A33" s="20"/>
      <c r="B33" s="30"/>
      <c r="C33" s="22" t="s">
        <v>21</v>
      </c>
      <c r="D33" s="31">
        <f t="shared" si="14"/>
        <v>8437.09743</v>
      </c>
      <c r="E33" s="23">
        <v>120.6</v>
      </c>
      <c r="F33" s="23">
        <f>G33+H33</f>
        <v>797.6415400000001</v>
      </c>
      <c r="G33" s="23">
        <v>707.83009</v>
      </c>
      <c r="H33" s="23">
        <v>89.81145</v>
      </c>
      <c r="I33" s="31">
        <v>7518.85589</v>
      </c>
      <c r="J33" s="23">
        <v>0</v>
      </c>
      <c r="K33" s="13" t="s">
        <v>44</v>
      </c>
      <c r="L33" s="32"/>
    </row>
    <row r="34" spans="1:12" ht="30" customHeight="1">
      <c r="A34" s="20"/>
      <c r="B34" s="30"/>
      <c r="C34" s="22" t="s">
        <v>23</v>
      </c>
      <c r="D34" s="31">
        <f aca="true" t="shared" si="15" ref="D34:D36">E34+I34</f>
        <v>5627.18861</v>
      </c>
      <c r="E34" s="23">
        <v>123.3</v>
      </c>
      <c r="F34" s="23">
        <v>0</v>
      </c>
      <c r="G34" s="23">
        <v>0</v>
      </c>
      <c r="H34" s="23">
        <v>0</v>
      </c>
      <c r="I34" s="31">
        <v>5503.88861</v>
      </c>
      <c r="J34" s="23">
        <v>0</v>
      </c>
      <c r="K34" s="13" t="s">
        <v>45</v>
      </c>
      <c r="L34" s="32"/>
    </row>
    <row r="35" spans="1:12" ht="30" customHeight="1">
      <c r="A35" s="20"/>
      <c r="B35" s="30"/>
      <c r="C35" s="22" t="s">
        <v>25</v>
      </c>
      <c r="D35" s="31">
        <f t="shared" si="15"/>
        <v>7922.06559</v>
      </c>
      <c r="E35" s="23">
        <v>123.3</v>
      </c>
      <c r="F35" s="23">
        <v>0</v>
      </c>
      <c r="G35" s="23">
        <v>0</v>
      </c>
      <c r="H35" s="23">
        <v>0</v>
      </c>
      <c r="I35" s="31">
        <v>7798.76559</v>
      </c>
      <c r="J35" s="23">
        <v>0</v>
      </c>
      <c r="K35" s="13" t="s">
        <v>45</v>
      </c>
      <c r="L35" s="32"/>
    </row>
    <row r="36" spans="1:12" ht="30" customHeight="1">
      <c r="A36" s="20"/>
      <c r="B36" s="30"/>
      <c r="C36" s="22" t="s">
        <v>27</v>
      </c>
      <c r="D36" s="31">
        <f t="shared" si="15"/>
        <v>9208.422</v>
      </c>
      <c r="E36" s="23">
        <v>0</v>
      </c>
      <c r="F36" s="23">
        <v>0</v>
      </c>
      <c r="G36" s="23">
        <v>0</v>
      </c>
      <c r="H36" s="23">
        <v>0</v>
      </c>
      <c r="I36" s="31">
        <v>9208.422</v>
      </c>
      <c r="J36" s="23">
        <v>0</v>
      </c>
      <c r="K36" s="13" t="s">
        <v>45</v>
      </c>
      <c r="L36" s="32"/>
    </row>
    <row r="37" spans="1:12" ht="42" customHeight="1">
      <c r="A37" s="20"/>
      <c r="B37" s="30"/>
      <c r="C37" s="22" t="s">
        <v>29</v>
      </c>
      <c r="D37" s="31">
        <f aca="true" t="shared" si="16" ref="D37:D39">I37+E37</f>
        <v>12895.4333</v>
      </c>
      <c r="E37" s="23">
        <v>0</v>
      </c>
      <c r="F37" s="23">
        <v>0</v>
      </c>
      <c r="G37" s="23">
        <v>0</v>
      </c>
      <c r="H37" s="23">
        <v>0</v>
      </c>
      <c r="I37" s="31">
        <v>12895.4333</v>
      </c>
      <c r="J37" s="23">
        <v>0</v>
      </c>
      <c r="K37" s="13" t="s">
        <v>30</v>
      </c>
      <c r="L37" s="32"/>
    </row>
    <row r="38" spans="1:12" ht="47.25" customHeight="1">
      <c r="A38" s="20"/>
      <c r="B38" s="30"/>
      <c r="C38" s="25" t="s">
        <v>31</v>
      </c>
      <c r="D38" s="33">
        <f t="shared" si="16"/>
        <v>12043.34346</v>
      </c>
      <c r="E38" s="26">
        <v>0</v>
      </c>
      <c r="F38" s="26">
        <v>0</v>
      </c>
      <c r="G38" s="26">
        <v>0</v>
      </c>
      <c r="H38" s="26">
        <v>0</v>
      </c>
      <c r="I38" s="33">
        <v>12043.34346</v>
      </c>
      <c r="J38" s="26">
        <v>0</v>
      </c>
      <c r="K38" s="16" t="s">
        <v>46</v>
      </c>
      <c r="L38" s="32"/>
    </row>
    <row r="39" spans="1:12" ht="30" customHeight="1">
      <c r="A39" s="20"/>
      <c r="B39" s="30"/>
      <c r="C39" s="22" t="s">
        <v>40</v>
      </c>
      <c r="D39" s="31">
        <f t="shared" si="16"/>
        <v>1250</v>
      </c>
      <c r="E39" s="23">
        <v>0</v>
      </c>
      <c r="F39" s="23">
        <v>0</v>
      </c>
      <c r="G39" s="23">
        <v>0</v>
      </c>
      <c r="H39" s="23">
        <v>0</v>
      </c>
      <c r="I39" s="31">
        <v>1250</v>
      </c>
      <c r="J39" s="23">
        <v>0</v>
      </c>
      <c r="K39" s="13" t="s">
        <v>45</v>
      </c>
      <c r="L39" s="32"/>
    </row>
    <row r="40" spans="1:12" ht="30" customHeight="1">
      <c r="A40" s="20"/>
      <c r="B40" s="30"/>
      <c r="C40" s="22" t="s">
        <v>34</v>
      </c>
      <c r="D40" s="31">
        <f>I40+F40</f>
        <v>0</v>
      </c>
      <c r="E40" s="23">
        <v>0</v>
      </c>
      <c r="F40" s="23">
        <f>G40+H40</f>
        <v>0</v>
      </c>
      <c r="G40" s="23">
        <v>0</v>
      </c>
      <c r="H40" s="23">
        <v>0</v>
      </c>
      <c r="I40" s="31">
        <v>0</v>
      </c>
      <c r="J40" s="23">
        <v>0</v>
      </c>
      <c r="K40" s="13" t="s">
        <v>45</v>
      </c>
      <c r="L40" s="32"/>
    </row>
    <row r="41" spans="1:12" ht="30" customHeight="1">
      <c r="A41" s="34"/>
      <c r="B41" s="18" t="s">
        <v>41</v>
      </c>
      <c r="C41" s="11" t="s">
        <v>36</v>
      </c>
      <c r="D41" s="35">
        <f>D32+D33+D34+D35+D36+D37+D38+D39+D40</f>
        <v>63067.10136</v>
      </c>
      <c r="E41" s="35">
        <f>E32+E33+E34+E35+E36+E37+E38+E39+E40</f>
        <v>487.8</v>
      </c>
      <c r="F41" s="35">
        <f>F32+F33+F34+F35+F36+F37+F38+F39+F40</f>
        <v>1660.03754</v>
      </c>
      <c r="G41" s="35">
        <f>G32+G33+G34+G35+G36+G37+G38+G39+G40</f>
        <v>1570.22609</v>
      </c>
      <c r="H41" s="35">
        <f>H32+H33+H34+H35+H36+H37+H38+H39+H40</f>
        <v>89.81145</v>
      </c>
      <c r="I41" s="35">
        <f>I32+I33+I34+I35+I36+I37+I38+I39+I40</f>
        <v>60919.26382000001</v>
      </c>
      <c r="J41" s="35">
        <f>J32+J33+J34+J35+J36+J37+J38+J39+J40</f>
        <v>0</v>
      </c>
      <c r="K41" s="36"/>
      <c r="L41" s="32"/>
    </row>
    <row r="42" spans="1:12" ht="24.75" customHeight="1">
      <c r="A42" s="20" t="s">
        <v>47</v>
      </c>
      <c r="B42" s="4" t="s">
        <v>48</v>
      </c>
      <c r="C42" s="22" t="s">
        <v>19</v>
      </c>
      <c r="D42" s="31">
        <f aca="true" t="shared" si="17" ref="D42:D43">I42</f>
        <v>26320.12689</v>
      </c>
      <c r="E42" s="23">
        <v>0</v>
      </c>
      <c r="F42" s="23">
        <v>0</v>
      </c>
      <c r="G42" s="23">
        <v>0</v>
      </c>
      <c r="H42" s="23">
        <v>0</v>
      </c>
      <c r="I42" s="31">
        <v>26320.12689</v>
      </c>
      <c r="J42" s="23">
        <v>0</v>
      </c>
      <c r="K42" s="36" t="s">
        <v>49</v>
      </c>
      <c r="L42" s="32"/>
    </row>
    <row r="43" spans="1:12" ht="24.75" customHeight="1">
      <c r="A43" s="20"/>
      <c r="B43" s="4"/>
      <c r="C43" s="22" t="s">
        <v>21</v>
      </c>
      <c r="D43" s="31">
        <f t="shared" si="17"/>
        <v>29552.07792</v>
      </c>
      <c r="E43" s="23">
        <v>0</v>
      </c>
      <c r="F43" s="23">
        <v>0</v>
      </c>
      <c r="G43" s="23">
        <v>0</v>
      </c>
      <c r="H43" s="23">
        <v>0</v>
      </c>
      <c r="I43" s="31">
        <v>29552.07792</v>
      </c>
      <c r="J43" s="23">
        <v>0</v>
      </c>
      <c r="K43" s="36" t="s">
        <v>49</v>
      </c>
      <c r="L43" s="32"/>
    </row>
    <row r="44" spans="1:12" ht="31.5" customHeight="1">
      <c r="A44" s="20"/>
      <c r="B44" s="4"/>
      <c r="C44" s="22" t="s">
        <v>23</v>
      </c>
      <c r="D44" s="31">
        <f>I44+J44</f>
        <v>35183.3784</v>
      </c>
      <c r="E44" s="23">
        <v>0</v>
      </c>
      <c r="F44" s="23">
        <v>0</v>
      </c>
      <c r="G44" s="23">
        <v>0</v>
      </c>
      <c r="H44" s="23">
        <v>0</v>
      </c>
      <c r="I44" s="31">
        <v>34990.7384</v>
      </c>
      <c r="J44" s="23">
        <v>192.64</v>
      </c>
      <c r="K44" s="36" t="s">
        <v>50</v>
      </c>
      <c r="L44" s="32"/>
    </row>
    <row r="45" spans="1:12" ht="24.75" customHeight="1">
      <c r="A45" s="20"/>
      <c r="B45" s="4"/>
      <c r="C45" s="22" t="s">
        <v>25</v>
      </c>
      <c r="D45" s="31">
        <f aca="true" t="shared" si="18" ref="D45:D47">I45</f>
        <v>31030.552480000002</v>
      </c>
      <c r="E45" s="23">
        <v>0</v>
      </c>
      <c r="F45" s="23">
        <v>0</v>
      </c>
      <c r="G45" s="23">
        <v>0</v>
      </c>
      <c r="H45" s="23">
        <v>0</v>
      </c>
      <c r="I45" s="31">
        <f>31046.7046-16.15212</f>
        <v>31030.552480000002</v>
      </c>
      <c r="J45" s="23">
        <v>0</v>
      </c>
      <c r="K45" s="36" t="s">
        <v>49</v>
      </c>
      <c r="L45" s="32"/>
    </row>
    <row r="46" spans="1:12" ht="24.75" customHeight="1">
      <c r="A46" s="20"/>
      <c r="B46" s="4"/>
      <c r="C46" s="22" t="s">
        <v>27</v>
      </c>
      <c r="D46" s="31">
        <f t="shared" si="18"/>
        <v>33915.86309</v>
      </c>
      <c r="E46" s="23">
        <v>0</v>
      </c>
      <c r="F46" s="23">
        <v>0</v>
      </c>
      <c r="G46" s="23">
        <v>0</v>
      </c>
      <c r="H46" s="23">
        <v>0</v>
      </c>
      <c r="I46" s="31">
        <v>33915.86309</v>
      </c>
      <c r="J46" s="23">
        <v>0</v>
      </c>
      <c r="K46" s="36" t="s">
        <v>49</v>
      </c>
      <c r="L46" s="32"/>
    </row>
    <row r="47" spans="1:12" ht="24.75" customHeight="1">
      <c r="A47" s="20"/>
      <c r="B47" s="4"/>
      <c r="C47" s="22" t="s">
        <v>29</v>
      </c>
      <c r="D47" s="31">
        <f t="shared" si="18"/>
        <v>37167.49662</v>
      </c>
      <c r="E47" s="23">
        <v>0</v>
      </c>
      <c r="F47" s="23">
        <v>0</v>
      </c>
      <c r="G47" s="23">
        <v>0</v>
      </c>
      <c r="H47" s="23">
        <v>0</v>
      </c>
      <c r="I47" s="31">
        <v>37167.49662</v>
      </c>
      <c r="J47" s="23">
        <v>0</v>
      </c>
      <c r="K47" s="36" t="s">
        <v>49</v>
      </c>
      <c r="L47" s="32"/>
    </row>
    <row r="48" spans="1:12" ht="24.75" customHeight="1">
      <c r="A48" s="20"/>
      <c r="B48" s="4"/>
      <c r="C48" s="25" t="s">
        <v>31</v>
      </c>
      <c r="D48" s="33">
        <f>I48+F48</f>
        <v>50372.7502</v>
      </c>
      <c r="E48" s="26">
        <v>0</v>
      </c>
      <c r="F48" s="26">
        <f>G48+H48</f>
        <v>5000</v>
      </c>
      <c r="G48" s="26">
        <v>0</v>
      </c>
      <c r="H48" s="26">
        <v>5000</v>
      </c>
      <c r="I48" s="33">
        <v>45372.7502</v>
      </c>
      <c r="J48" s="26">
        <v>0</v>
      </c>
      <c r="K48" s="37" t="s">
        <v>49</v>
      </c>
      <c r="L48" s="32"/>
    </row>
    <row r="49" spans="1:12" ht="24.75" customHeight="1">
      <c r="A49" s="20"/>
      <c r="B49" s="4"/>
      <c r="C49" s="22" t="s">
        <v>40</v>
      </c>
      <c r="D49" s="31">
        <f aca="true" t="shared" si="19" ref="D49:D50">I49</f>
        <v>28403.4382</v>
      </c>
      <c r="E49" s="23">
        <v>0</v>
      </c>
      <c r="F49" s="23">
        <v>0</v>
      </c>
      <c r="G49" s="23">
        <v>0</v>
      </c>
      <c r="H49" s="23">
        <v>0</v>
      </c>
      <c r="I49" s="31">
        <v>28403.4382</v>
      </c>
      <c r="J49" s="23">
        <v>0</v>
      </c>
      <c r="K49" s="36" t="s">
        <v>49</v>
      </c>
      <c r="L49" s="32"/>
    </row>
    <row r="50" spans="1:12" ht="24.75" customHeight="1">
      <c r="A50" s="20"/>
      <c r="B50" s="4"/>
      <c r="C50" s="22" t="s">
        <v>34</v>
      </c>
      <c r="D50" s="31">
        <f t="shared" si="19"/>
        <v>25687.7592</v>
      </c>
      <c r="E50" s="23">
        <v>0</v>
      </c>
      <c r="F50" s="23">
        <f>G50+H50</f>
        <v>0</v>
      </c>
      <c r="G50" s="23">
        <v>0</v>
      </c>
      <c r="H50" s="23">
        <v>0</v>
      </c>
      <c r="I50" s="31">
        <v>25687.7592</v>
      </c>
      <c r="J50" s="23">
        <v>0</v>
      </c>
      <c r="K50" s="36" t="s">
        <v>49</v>
      </c>
      <c r="L50" s="32"/>
    </row>
    <row r="51" spans="1:12" ht="24.75" customHeight="1">
      <c r="A51" s="17"/>
      <c r="B51" s="18" t="s">
        <v>41</v>
      </c>
      <c r="C51" s="11" t="s">
        <v>36</v>
      </c>
      <c r="D51" s="38">
        <f>D42+D43+D44+D45+D46+D47+D48+D49+D50</f>
        <v>297633.44299999997</v>
      </c>
      <c r="E51" s="38">
        <f>E42+E43+E44+E45+E46+E47+E48+E49+E50</f>
        <v>0</v>
      </c>
      <c r="F51" s="38">
        <f>F42+F43+F44+F45+F46+F47+F48+F49+F50</f>
        <v>5000</v>
      </c>
      <c r="G51" s="38">
        <f>G42+G43+G44+G45+G46+G47+G48+G49+G50</f>
        <v>0</v>
      </c>
      <c r="H51" s="38">
        <f>H42+H43+H44+H45+H46+H47+H48+H49+H50</f>
        <v>5000</v>
      </c>
      <c r="I51" s="38">
        <f>I42+I43+I44+I45+I46+I47+I48+I49+I50</f>
        <v>292440.80299999996</v>
      </c>
      <c r="J51" s="38">
        <f>J42+J43+J44+J45+J46+J47+J48+J49+J50</f>
        <v>192.64</v>
      </c>
      <c r="K51" s="36"/>
      <c r="L51" s="32"/>
    </row>
    <row r="52" spans="1:12" ht="24.75" customHeight="1">
      <c r="A52" s="20" t="s">
        <v>51</v>
      </c>
      <c r="B52" s="4" t="s">
        <v>52</v>
      </c>
      <c r="C52" s="22" t="s">
        <v>19</v>
      </c>
      <c r="D52" s="31">
        <f aca="true" t="shared" si="20" ref="D52:D60">I52</f>
        <v>13967.83368</v>
      </c>
      <c r="E52" s="23">
        <v>0</v>
      </c>
      <c r="F52" s="23">
        <v>0</v>
      </c>
      <c r="G52" s="23">
        <v>0</v>
      </c>
      <c r="H52" s="23">
        <v>0</v>
      </c>
      <c r="I52" s="31">
        <v>13967.83368</v>
      </c>
      <c r="J52" s="23">
        <v>0</v>
      </c>
      <c r="K52" s="36" t="s">
        <v>53</v>
      </c>
      <c r="L52" s="32"/>
    </row>
    <row r="53" spans="1:12" ht="24.75" customHeight="1">
      <c r="A53" s="20"/>
      <c r="B53" s="4"/>
      <c r="C53" s="22" t="s">
        <v>21</v>
      </c>
      <c r="D53" s="31">
        <f t="shared" si="20"/>
        <v>12373.54559</v>
      </c>
      <c r="E53" s="23">
        <v>0</v>
      </c>
      <c r="F53" s="23">
        <v>0</v>
      </c>
      <c r="G53" s="23">
        <v>0</v>
      </c>
      <c r="H53" s="23">
        <v>0</v>
      </c>
      <c r="I53" s="31">
        <v>12373.54559</v>
      </c>
      <c r="J53" s="23">
        <v>0</v>
      </c>
      <c r="K53" s="36" t="s">
        <v>53</v>
      </c>
      <c r="L53" s="32"/>
    </row>
    <row r="54" spans="1:12" ht="24.75" customHeight="1">
      <c r="A54" s="20"/>
      <c r="B54" s="4"/>
      <c r="C54" s="22" t="s">
        <v>23</v>
      </c>
      <c r="D54" s="31">
        <f t="shared" si="20"/>
        <v>13237.22754</v>
      </c>
      <c r="E54" s="23">
        <v>0</v>
      </c>
      <c r="F54" s="23">
        <v>0</v>
      </c>
      <c r="G54" s="23">
        <v>0</v>
      </c>
      <c r="H54" s="23">
        <v>0</v>
      </c>
      <c r="I54" s="31">
        <v>13237.22754</v>
      </c>
      <c r="J54" s="23">
        <v>0</v>
      </c>
      <c r="K54" s="36" t="s">
        <v>53</v>
      </c>
      <c r="L54" s="32"/>
    </row>
    <row r="55" spans="1:12" ht="24.75" customHeight="1">
      <c r="A55" s="20"/>
      <c r="B55" s="4"/>
      <c r="C55" s="22" t="s">
        <v>25</v>
      </c>
      <c r="D55" s="31">
        <f t="shared" si="20"/>
        <v>17989.24978</v>
      </c>
      <c r="E55" s="23">
        <v>0</v>
      </c>
      <c r="F55" s="23">
        <v>0</v>
      </c>
      <c r="G55" s="23">
        <v>0</v>
      </c>
      <c r="H55" s="23">
        <v>0</v>
      </c>
      <c r="I55" s="31">
        <v>17989.24978</v>
      </c>
      <c r="J55" s="23">
        <v>0</v>
      </c>
      <c r="K55" s="36" t="s">
        <v>53</v>
      </c>
      <c r="L55" s="32"/>
    </row>
    <row r="56" spans="1:12" ht="24.75" customHeight="1">
      <c r="A56" s="20"/>
      <c r="B56" s="4"/>
      <c r="C56" s="22" t="s">
        <v>27</v>
      </c>
      <c r="D56" s="31">
        <f t="shared" si="20"/>
        <v>15781.978</v>
      </c>
      <c r="E56" s="23">
        <v>0</v>
      </c>
      <c r="F56" s="23">
        <v>0</v>
      </c>
      <c r="G56" s="23">
        <v>0</v>
      </c>
      <c r="H56" s="23">
        <v>0</v>
      </c>
      <c r="I56" s="31">
        <v>15781.978</v>
      </c>
      <c r="J56" s="23">
        <v>0</v>
      </c>
      <c r="K56" s="36" t="s">
        <v>53</v>
      </c>
      <c r="L56" s="32"/>
    </row>
    <row r="57" spans="1:12" ht="24.75" customHeight="1">
      <c r="A57" s="20"/>
      <c r="B57" s="4"/>
      <c r="C57" s="22" t="s">
        <v>29</v>
      </c>
      <c r="D57" s="31">
        <f t="shared" si="20"/>
        <v>15686.01687</v>
      </c>
      <c r="E57" s="23">
        <v>0</v>
      </c>
      <c r="F57" s="23">
        <v>0</v>
      </c>
      <c r="G57" s="23">
        <v>0</v>
      </c>
      <c r="H57" s="23">
        <v>0</v>
      </c>
      <c r="I57" s="31">
        <v>15686.01687</v>
      </c>
      <c r="J57" s="23">
        <v>0</v>
      </c>
      <c r="K57" s="36" t="s">
        <v>53</v>
      </c>
      <c r="L57" s="32"/>
    </row>
    <row r="58" spans="1:12" ht="24.75" customHeight="1">
      <c r="A58" s="20"/>
      <c r="B58" s="4"/>
      <c r="C58" s="25" t="s">
        <v>31</v>
      </c>
      <c r="D58" s="33">
        <f t="shared" si="20"/>
        <v>16454.79619</v>
      </c>
      <c r="E58" s="26">
        <v>0</v>
      </c>
      <c r="F58" s="26">
        <v>0</v>
      </c>
      <c r="G58" s="26">
        <v>0</v>
      </c>
      <c r="H58" s="26">
        <v>0</v>
      </c>
      <c r="I58" s="33">
        <v>16454.79619</v>
      </c>
      <c r="J58" s="26">
        <v>0</v>
      </c>
      <c r="K58" s="37" t="s">
        <v>53</v>
      </c>
      <c r="L58" s="32"/>
    </row>
    <row r="59" spans="1:12" ht="24.75" customHeight="1">
      <c r="A59" s="20"/>
      <c r="B59" s="4"/>
      <c r="C59" s="22" t="s">
        <v>40</v>
      </c>
      <c r="D59" s="31">
        <f t="shared" si="20"/>
        <v>10883.709</v>
      </c>
      <c r="E59" s="23">
        <v>0</v>
      </c>
      <c r="F59" s="23">
        <v>0</v>
      </c>
      <c r="G59" s="23">
        <v>0</v>
      </c>
      <c r="H59" s="23">
        <v>0</v>
      </c>
      <c r="I59" s="31">
        <v>10883.709</v>
      </c>
      <c r="J59" s="23">
        <v>0</v>
      </c>
      <c r="K59" s="36" t="s">
        <v>53</v>
      </c>
      <c r="L59" s="32"/>
    </row>
    <row r="60" spans="1:12" ht="24.75" customHeight="1">
      <c r="A60" s="20"/>
      <c r="B60" s="4"/>
      <c r="C60" s="22" t="s">
        <v>34</v>
      </c>
      <c r="D60" s="31">
        <f t="shared" si="20"/>
        <v>3942.388</v>
      </c>
      <c r="E60" s="23">
        <v>0</v>
      </c>
      <c r="F60" s="23">
        <v>0</v>
      </c>
      <c r="G60" s="23">
        <v>0</v>
      </c>
      <c r="H60" s="23">
        <v>0</v>
      </c>
      <c r="I60" s="31">
        <v>3942.388</v>
      </c>
      <c r="J60" s="23">
        <v>0</v>
      </c>
      <c r="K60" s="36" t="s">
        <v>53</v>
      </c>
      <c r="L60" s="32"/>
    </row>
    <row r="61" spans="1:12" ht="24.75" customHeight="1">
      <c r="A61" s="20"/>
      <c r="B61" s="39" t="s">
        <v>41</v>
      </c>
      <c r="C61" s="11" t="s">
        <v>36</v>
      </c>
      <c r="D61" s="38">
        <f>D52+D53+D54+D55+D56+D57+D58+D59+D60</f>
        <v>120316.74465000001</v>
      </c>
      <c r="E61" s="38">
        <f>E52+E53+E54+E55+E56+E57+E58+E59+E60</f>
        <v>0</v>
      </c>
      <c r="F61" s="38">
        <f>F52+F53+F54+F55+F56+F57+F58+F59+F60</f>
        <v>0</v>
      </c>
      <c r="G61" s="38">
        <f>G52+G53+G54+G55+G56+G57+G58+G59+G60</f>
        <v>0</v>
      </c>
      <c r="H61" s="38">
        <f>H52+H53+H54+H55+H56+H57+H58+H59+H60</f>
        <v>0</v>
      </c>
      <c r="I61" s="38">
        <f>I52+I53+I54+I55+I56+I57+I58+I59+I60</f>
        <v>120316.74465000001</v>
      </c>
      <c r="J61" s="38">
        <f>J52+J53+J54+J55+J56+J57+J58+J59+J60</f>
        <v>0</v>
      </c>
      <c r="K61" s="36"/>
      <c r="L61" s="32"/>
    </row>
    <row r="62" spans="1:12" ht="24.75" customHeight="1">
      <c r="A62" s="40" t="s">
        <v>54</v>
      </c>
      <c r="B62" s="41" t="s">
        <v>55</v>
      </c>
      <c r="C62" s="22" t="s">
        <v>19</v>
      </c>
      <c r="D62" s="31">
        <f>I62</f>
        <v>0</v>
      </c>
      <c r="E62" s="23">
        <v>0</v>
      </c>
      <c r="F62" s="23">
        <v>0</v>
      </c>
      <c r="G62" s="23">
        <v>0</v>
      </c>
      <c r="H62" s="23">
        <v>0</v>
      </c>
      <c r="I62" s="31">
        <v>0</v>
      </c>
      <c r="J62" s="23">
        <v>0</v>
      </c>
      <c r="K62" s="42" t="s">
        <v>56</v>
      </c>
      <c r="L62" s="32"/>
    </row>
    <row r="63" spans="1:12" ht="24.75" customHeight="1">
      <c r="A63" s="40"/>
      <c r="B63" s="41"/>
      <c r="C63" s="22" t="s">
        <v>21</v>
      </c>
      <c r="D63" s="31">
        <f>F63+I63+J63</f>
        <v>4949.12503</v>
      </c>
      <c r="E63" s="23">
        <v>0</v>
      </c>
      <c r="F63" s="23">
        <f aca="true" t="shared" si="21" ref="F63:F69">G63+H63</f>
        <v>2969.08507</v>
      </c>
      <c r="G63" s="23">
        <v>2642.48571</v>
      </c>
      <c r="H63" s="23">
        <v>326.59936</v>
      </c>
      <c r="I63" s="31">
        <v>1815.54771</v>
      </c>
      <c r="J63" s="23">
        <v>164.49225</v>
      </c>
      <c r="K63" s="42"/>
      <c r="L63" s="32"/>
    </row>
    <row r="64" spans="1:12" ht="24.75" customHeight="1">
      <c r="A64" s="40"/>
      <c r="B64" s="41"/>
      <c r="C64" s="22" t="s">
        <v>23</v>
      </c>
      <c r="D64" s="31">
        <f aca="true" t="shared" si="22" ref="D64:D65">F64+I64</f>
        <v>9300.90494</v>
      </c>
      <c r="E64" s="23">
        <v>0</v>
      </c>
      <c r="F64" s="23">
        <f t="shared" si="21"/>
        <v>3647.54479</v>
      </c>
      <c r="G64" s="23">
        <v>3574.59389</v>
      </c>
      <c r="H64" s="23">
        <v>72.9509</v>
      </c>
      <c r="I64" s="31">
        <v>5653.36015</v>
      </c>
      <c r="J64" s="23">
        <v>0</v>
      </c>
      <c r="K64" s="42"/>
      <c r="L64" s="32"/>
    </row>
    <row r="65" spans="1:12" ht="24.75" customHeight="1">
      <c r="A65" s="40"/>
      <c r="B65" s="41"/>
      <c r="C65" s="22" t="s">
        <v>25</v>
      </c>
      <c r="D65" s="31">
        <f t="shared" si="22"/>
        <v>2115.2445900000002</v>
      </c>
      <c r="E65" s="23">
        <v>0</v>
      </c>
      <c r="F65" s="23">
        <f t="shared" si="21"/>
        <v>1423.6954700000001</v>
      </c>
      <c r="G65" s="23">
        <v>1356.24838</v>
      </c>
      <c r="H65" s="23">
        <v>67.44709</v>
      </c>
      <c r="I65" s="31">
        <v>691.54912</v>
      </c>
      <c r="J65" s="23">
        <v>0</v>
      </c>
      <c r="K65" s="42"/>
      <c r="L65" s="32"/>
    </row>
    <row r="66" spans="1:12" ht="24.75" customHeight="1">
      <c r="A66" s="20"/>
      <c r="B66" s="4"/>
      <c r="C66" s="22" t="s">
        <v>27</v>
      </c>
      <c r="D66" s="31">
        <f aca="true" t="shared" si="23" ref="D66:D70">F66+I66+J66</f>
        <v>9665.36292</v>
      </c>
      <c r="E66" s="23">
        <v>0</v>
      </c>
      <c r="F66" s="23">
        <f t="shared" si="21"/>
        <v>5543.5</v>
      </c>
      <c r="G66" s="23">
        <v>4355.414</v>
      </c>
      <c r="H66" s="23">
        <v>1188.086</v>
      </c>
      <c r="I66" s="31">
        <v>3814.95443</v>
      </c>
      <c r="J66" s="23">
        <v>306.90849</v>
      </c>
      <c r="K66" s="43"/>
      <c r="L66" s="32"/>
    </row>
    <row r="67" spans="1:12" ht="24.75" customHeight="1">
      <c r="A67" s="20"/>
      <c r="B67" s="4"/>
      <c r="C67" s="22" t="s">
        <v>29</v>
      </c>
      <c r="D67" s="31">
        <f t="shared" si="23"/>
        <v>6712.5258</v>
      </c>
      <c r="E67" s="23">
        <v>0</v>
      </c>
      <c r="F67" s="23">
        <f t="shared" si="21"/>
        <v>4380.8</v>
      </c>
      <c r="G67" s="23">
        <v>4017.60761</v>
      </c>
      <c r="H67" s="23">
        <v>363.19239</v>
      </c>
      <c r="I67" s="23">
        <v>2196.33936</v>
      </c>
      <c r="J67" s="23">
        <v>135.38644</v>
      </c>
      <c r="K67" s="43"/>
      <c r="L67" s="32"/>
    </row>
    <row r="68" spans="1:12" ht="24.75" customHeight="1">
      <c r="A68" s="20"/>
      <c r="B68" s="4"/>
      <c r="C68" s="25" t="s">
        <v>31</v>
      </c>
      <c r="D68" s="33">
        <f t="shared" si="23"/>
        <v>9918.35812</v>
      </c>
      <c r="E68" s="26">
        <v>0</v>
      </c>
      <c r="F68" s="26">
        <f t="shared" si="21"/>
        <v>4518.2</v>
      </c>
      <c r="G68" s="26">
        <v>4151.60812</v>
      </c>
      <c r="H68" s="26">
        <v>366.59188</v>
      </c>
      <c r="I68" s="26">
        <v>5157.57916</v>
      </c>
      <c r="J68" s="26">
        <v>242.57896</v>
      </c>
      <c r="K68" s="43"/>
      <c r="L68" s="32"/>
    </row>
    <row r="69" spans="1:12" ht="24.75" customHeight="1">
      <c r="A69" s="20"/>
      <c r="B69" s="4"/>
      <c r="C69" s="22" t="s">
        <v>33</v>
      </c>
      <c r="D69" s="31">
        <f t="shared" si="23"/>
        <v>4954.2</v>
      </c>
      <c r="E69" s="23">
        <v>0</v>
      </c>
      <c r="F69" s="23">
        <f t="shared" si="21"/>
        <v>4706.5</v>
      </c>
      <c r="G69" s="23">
        <v>4612.37019</v>
      </c>
      <c r="H69" s="23">
        <v>94.12981</v>
      </c>
      <c r="I69" s="23">
        <v>247.7</v>
      </c>
      <c r="J69" s="23">
        <v>0</v>
      </c>
      <c r="K69" s="43"/>
      <c r="L69" s="32"/>
    </row>
    <row r="70" spans="1:12" ht="24.75" customHeight="1">
      <c r="A70" s="20"/>
      <c r="B70" s="4"/>
      <c r="C70" s="22" t="s">
        <v>34</v>
      </c>
      <c r="D70" s="31">
        <f t="shared" si="23"/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43"/>
      <c r="L70" s="32"/>
    </row>
    <row r="71" spans="1:12" ht="24.75" customHeight="1">
      <c r="A71" s="20"/>
      <c r="B71" s="39" t="s">
        <v>41</v>
      </c>
      <c r="C71" s="11" t="s">
        <v>36</v>
      </c>
      <c r="D71" s="38">
        <f>D62+D63+D64+D65+D66+D67+D68+D69+D70</f>
        <v>47615.721399999995</v>
      </c>
      <c r="E71" s="38">
        <f>E62+E63+E64+E65+E66+E67+E68+E69+E70</f>
        <v>0</v>
      </c>
      <c r="F71" s="38">
        <f>F62+F63+F64+F65+F66+F67+F68+F69+F70</f>
        <v>27189.32533</v>
      </c>
      <c r="G71" s="38">
        <f>G62+G63+G64+G65+G66+G67+G68+G69+G70</f>
        <v>24710.327899999997</v>
      </c>
      <c r="H71" s="38">
        <f>H62+H63+H64+H65+H66+H67+H68+H69+H70</f>
        <v>2478.99743</v>
      </c>
      <c r="I71" s="38">
        <f>I62+I63+I64+I65+I66+I67+I68+I69+I70</f>
        <v>19577.02993</v>
      </c>
      <c r="J71" s="38">
        <f>J62+J63+J64+J65+J66+J67+J68+J69+J70</f>
        <v>849.3661400000001</v>
      </c>
      <c r="K71" s="36"/>
      <c r="L71" s="32"/>
    </row>
    <row r="72" spans="1:12" ht="30" customHeight="1">
      <c r="A72" s="20" t="s">
        <v>57</v>
      </c>
      <c r="B72" s="4" t="s">
        <v>58</v>
      </c>
      <c r="C72" s="22" t="s">
        <v>19</v>
      </c>
      <c r="D72" s="31">
        <f aca="true" t="shared" si="24" ref="D72:D80">I72</f>
        <v>3712.54364</v>
      </c>
      <c r="E72" s="23">
        <v>0</v>
      </c>
      <c r="F72" s="23">
        <v>0</v>
      </c>
      <c r="G72" s="23">
        <v>0</v>
      </c>
      <c r="H72" s="23">
        <v>0</v>
      </c>
      <c r="I72" s="31">
        <v>3712.54364</v>
      </c>
      <c r="J72" s="23">
        <v>0</v>
      </c>
      <c r="K72" s="36" t="s">
        <v>49</v>
      </c>
      <c r="L72" s="32"/>
    </row>
    <row r="73" spans="1:12" ht="30" customHeight="1">
      <c r="A73" s="20"/>
      <c r="B73" s="4"/>
      <c r="C73" s="22" t="s">
        <v>21</v>
      </c>
      <c r="D73" s="31">
        <f t="shared" si="24"/>
        <v>3809.56461</v>
      </c>
      <c r="E73" s="23">
        <v>0</v>
      </c>
      <c r="F73" s="23">
        <v>0</v>
      </c>
      <c r="G73" s="23">
        <v>0</v>
      </c>
      <c r="H73" s="23">
        <v>0</v>
      </c>
      <c r="I73" s="31">
        <v>3809.56461</v>
      </c>
      <c r="J73" s="23">
        <v>0</v>
      </c>
      <c r="K73" s="36" t="s">
        <v>49</v>
      </c>
      <c r="L73" s="32"/>
    </row>
    <row r="74" spans="1:12" ht="24.75" customHeight="1">
      <c r="A74" s="20"/>
      <c r="B74" s="4"/>
      <c r="C74" s="22" t="s">
        <v>23</v>
      </c>
      <c r="D74" s="31">
        <f t="shared" si="24"/>
        <v>3656.33921</v>
      </c>
      <c r="E74" s="23">
        <v>0</v>
      </c>
      <c r="F74" s="23">
        <v>0</v>
      </c>
      <c r="G74" s="23">
        <v>0</v>
      </c>
      <c r="H74" s="23">
        <v>0</v>
      </c>
      <c r="I74" s="31">
        <v>3656.33921</v>
      </c>
      <c r="J74" s="23">
        <v>0</v>
      </c>
      <c r="K74" s="36" t="s">
        <v>49</v>
      </c>
      <c r="L74" s="32"/>
    </row>
    <row r="75" spans="1:12" ht="24.75" customHeight="1">
      <c r="A75" s="20"/>
      <c r="B75" s="4"/>
      <c r="C75" s="22" t="s">
        <v>25</v>
      </c>
      <c r="D75" s="31">
        <f t="shared" si="24"/>
        <v>5658.11009</v>
      </c>
      <c r="E75" s="23">
        <v>0</v>
      </c>
      <c r="F75" s="23">
        <v>0</v>
      </c>
      <c r="G75" s="23">
        <v>0</v>
      </c>
      <c r="H75" s="23">
        <v>0</v>
      </c>
      <c r="I75" s="31">
        <v>5658.11009</v>
      </c>
      <c r="J75" s="23">
        <v>0</v>
      </c>
      <c r="K75" s="36" t="s">
        <v>49</v>
      </c>
      <c r="L75" s="32"/>
    </row>
    <row r="76" spans="1:12" ht="24.75" customHeight="1">
      <c r="A76" s="20"/>
      <c r="B76" s="4"/>
      <c r="C76" s="22" t="s">
        <v>27</v>
      </c>
      <c r="D76" s="31">
        <f t="shared" si="24"/>
        <v>2521.43893</v>
      </c>
      <c r="E76" s="23">
        <v>0</v>
      </c>
      <c r="F76" s="23">
        <v>0</v>
      </c>
      <c r="G76" s="23">
        <v>0</v>
      </c>
      <c r="H76" s="23">
        <v>0</v>
      </c>
      <c r="I76" s="31">
        <v>2521.43893</v>
      </c>
      <c r="J76" s="23">
        <v>0</v>
      </c>
      <c r="K76" s="36" t="s">
        <v>49</v>
      </c>
      <c r="L76" s="32"/>
    </row>
    <row r="77" spans="1:12" ht="24.75" customHeight="1">
      <c r="A77" s="20"/>
      <c r="B77" s="4"/>
      <c r="C77" s="22" t="s">
        <v>29</v>
      </c>
      <c r="D77" s="31">
        <f t="shared" si="24"/>
        <v>2334.78462</v>
      </c>
      <c r="E77" s="23">
        <v>0</v>
      </c>
      <c r="F77" s="23">
        <v>0</v>
      </c>
      <c r="G77" s="23">
        <v>0</v>
      </c>
      <c r="H77" s="23">
        <v>0</v>
      </c>
      <c r="I77" s="31">
        <v>2334.78462</v>
      </c>
      <c r="J77" s="23">
        <v>0</v>
      </c>
      <c r="K77" s="36" t="s">
        <v>49</v>
      </c>
      <c r="L77" s="32"/>
    </row>
    <row r="78" spans="1:12" ht="24.75" customHeight="1">
      <c r="A78" s="20"/>
      <c r="B78" s="4"/>
      <c r="C78" s="25" t="s">
        <v>31</v>
      </c>
      <c r="D78" s="33">
        <f t="shared" si="24"/>
        <v>1568.53361</v>
      </c>
      <c r="E78" s="26">
        <v>0</v>
      </c>
      <c r="F78" s="26">
        <v>0</v>
      </c>
      <c r="G78" s="26">
        <v>0</v>
      </c>
      <c r="H78" s="26">
        <v>0</v>
      </c>
      <c r="I78" s="33">
        <v>1568.53361</v>
      </c>
      <c r="J78" s="26">
        <v>0</v>
      </c>
      <c r="K78" s="37" t="s">
        <v>49</v>
      </c>
      <c r="L78" s="32"/>
    </row>
    <row r="79" spans="1:12" ht="24.75" customHeight="1">
      <c r="A79" s="20"/>
      <c r="B79" s="4"/>
      <c r="C79" s="22" t="s">
        <v>40</v>
      </c>
      <c r="D79" s="31">
        <f t="shared" si="24"/>
        <v>199.039</v>
      </c>
      <c r="E79" s="23">
        <v>0</v>
      </c>
      <c r="F79" s="23">
        <v>0</v>
      </c>
      <c r="G79" s="23">
        <v>0</v>
      </c>
      <c r="H79" s="23">
        <v>0</v>
      </c>
      <c r="I79" s="31">
        <v>199.039</v>
      </c>
      <c r="J79" s="23">
        <v>0</v>
      </c>
      <c r="K79" s="36" t="s">
        <v>49</v>
      </c>
      <c r="L79" s="32"/>
    </row>
    <row r="80" spans="1:12" ht="24.75" customHeight="1">
      <c r="A80" s="20"/>
      <c r="B80" s="4"/>
      <c r="C80" s="22" t="s">
        <v>34</v>
      </c>
      <c r="D80" s="31">
        <f t="shared" si="24"/>
        <v>179.039</v>
      </c>
      <c r="E80" s="23">
        <v>0</v>
      </c>
      <c r="F80" s="23">
        <v>0</v>
      </c>
      <c r="G80" s="23">
        <v>0</v>
      </c>
      <c r="H80" s="23">
        <v>0</v>
      </c>
      <c r="I80" s="31">
        <v>179.039</v>
      </c>
      <c r="J80" s="23">
        <v>0</v>
      </c>
      <c r="K80" s="36" t="s">
        <v>49</v>
      </c>
      <c r="L80" s="32"/>
    </row>
    <row r="81" spans="1:11" ht="24.75" customHeight="1">
      <c r="A81" s="17"/>
      <c r="B81" s="18" t="s">
        <v>41</v>
      </c>
      <c r="C81" s="11" t="s">
        <v>36</v>
      </c>
      <c r="D81" s="12">
        <f>D72+D73+D74+D75+D76+D77+D78+D79+D80</f>
        <v>23639.392709999996</v>
      </c>
      <c r="E81" s="12">
        <f>E72+E73+E74+E75+E76+E77+E78+E79+E80</f>
        <v>0</v>
      </c>
      <c r="F81" s="12">
        <f>F72+F73+F74+F75+F76+F77+F78+F79+F80</f>
        <v>0</v>
      </c>
      <c r="G81" s="12">
        <f>G72+G73+G74+G75+G76+G77+G78+G79+G80</f>
        <v>0</v>
      </c>
      <c r="H81" s="12">
        <f>H72+H73+H74+H75+H76+H77+H78+H79+H80</f>
        <v>0</v>
      </c>
      <c r="I81" s="12">
        <f>I72+I73+I74+I75+I76+I77+I78+I79+I80</f>
        <v>23639.392709999996</v>
      </c>
      <c r="J81" s="12">
        <f>J72+J73+J74+J75+J76+J77+J78+J79+J80</f>
        <v>0</v>
      </c>
      <c r="K81" s="44"/>
    </row>
    <row r="82" spans="1:11" ht="12.75">
      <c r="A82" s="45"/>
      <c r="B82" s="45"/>
      <c r="C82" s="46"/>
      <c r="D82" s="46"/>
      <c r="E82" s="46"/>
      <c r="F82" s="46"/>
      <c r="G82" s="46"/>
      <c r="H82" s="46"/>
      <c r="I82" s="46"/>
      <c r="J82" s="46"/>
      <c r="K82" s="46"/>
    </row>
    <row r="83" spans="1:2" ht="12.75">
      <c r="A83" s="45" t="s">
        <v>59</v>
      </c>
      <c r="B83" s="45"/>
    </row>
    <row r="84" spans="1:2" ht="12.75">
      <c r="A84" s="45"/>
      <c r="B84" s="45"/>
    </row>
    <row r="85" spans="1:2" ht="12.75">
      <c r="A85" s="45"/>
      <c r="B85" s="45"/>
    </row>
  </sheetData>
  <sheetProtection selectLockedCells="1" selectUnlockedCells="1"/>
  <mergeCells count="35">
    <mergeCell ref="C1:K1"/>
    <mergeCell ref="C2:K2"/>
    <mergeCell ref="C3:K3"/>
    <mergeCell ref="A5:K5"/>
    <mergeCell ref="A6:A10"/>
    <mergeCell ref="B6:B10"/>
    <mergeCell ref="C6:C10"/>
    <mergeCell ref="D6:D10"/>
    <mergeCell ref="E6:I6"/>
    <mergeCell ref="J6:J10"/>
    <mergeCell ref="K6:K10"/>
    <mergeCell ref="E7:E10"/>
    <mergeCell ref="F7:I7"/>
    <mergeCell ref="F8:H8"/>
    <mergeCell ref="I8:I10"/>
    <mergeCell ref="F9:F10"/>
    <mergeCell ref="G9:H9"/>
    <mergeCell ref="A12:A20"/>
    <mergeCell ref="B12:B20"/>
    <mergeCell ref="A22:A30"/>
    <mergeCell ref="B22:B30"/>
    <mergeCell ref="A32:A40"/>
    <mergeCell ref="B32:B40"/>
    <mergeCell ref="A42:A50"/>
    <mergeCell ref="B42:B50"/>
    <mergeCell ref="A52:A60"/>
    <mergeCell ref="B52:B60"/>
    <mergeCell ref="A62:A65"/>
    <mergeCell ref="B62:B65"/>
    <mergeCell ref="K62:K65"/>
    <mergeCell ref="A66:A70"/>
    <mergeCell ref="B66:B70"/>
    <mergeCell ref="K66:K70"/>
    <mergeCell ref="A72:A80"/>
    <mergeCell ref="B72:B80"/>
  </mergeCells>
  <printOptions/>
  <pageMargins left="0.39375" right="0.19652777777777777" top="0.9840277777777777" bottom="0.19652777777777777" header="0.5118055555555555" footer="0.5118055555555555"/>
  <pageSetup horizontalDpi="300" verticalDpi="300" orientation="landscape" paperSize="9" scale="86"/>
  <rowBreaks count="2" manualBreakCount="2">
    <brk id="21" max="255" man="1"/>
    <brk id="4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1406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4" ht="15.7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.75" customHeight="1">
      <c r="A2" s="49"/>
      <c r="B2" s="49"/>
      <c r="C2" s="49"/>
      <c r="D2" s="49"/>
      <c r="E2" s="1" t="s">
        <v>61</v>
      </c>
      <c r="F2" s="1"/>
      <c r="G2" s="1"/>
      <c r="H2" s="1"/>
      <c r="I2" s="1"/>
      <c r="J2" s="1"/>
      <c r="K2" s="1"/>
      <c r="L2" s="1"/>
      <c r="M2" s="1"/>
      <c r="N2" s="48"/>
    </row>
    <row r="3" spans="1:14" ht="15.75" customHeight="1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8"/>
    </row>
    <row r="4" spans="1:13" ht="17.25" customHeight="1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 customHeight="1">
      <c r="A6" s="50"/>
      <c r="B6" s="50"/>
      <c r="C6" s="50"/>
      <c r="D6" s="50"/>
      <c r="E6" s="51"/>
      <c r="F6" s="51"/>
      <c r="G6" s="51"/>
      <c r="H6" s="51"/>
      <c r="I6" s="51"/>
      <c r="J6" s="51"/>
      <c r="K6" s="1"/>
      <c r="L6" s="1"/>
      <c r="M6" s="1"/>
    </row>
    <row r="7" spans="1:13" ht="53.25" customHeight="1">
      <c r="A7" s="52" t="s">
        <v>65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ht="25.5" customHeight="1">
      <c r="M8" s="53"/>
    </row>
    <row r="9" spans="1:13" ht="25.5" customHeight="1">
      <c r="A9" s="54" t="s">
        <v>2</v>
      </c>
      <c r="B9" s="54" t="s">
        <v>66</v>
      </c>
      <c r="C9" s="54" t="s">
        <v>67</v>
      </c>
      <c r="D9" s="54" t="s">
        <v>5</v>
      </c>
      <c r="E9" s="54" t="s">
        <v>6</v>
      </c>
      <c r="F9" s="54"/>
      <c r="G9" s="54"/>
      <c r="H9" s="54"/>
      <c r="I9" s="54"/>
      <c r="J9" s="54" t="s">
        <v>7</v>
      </c>
      <c r="K9" s="54" t="s">
        <v>68</v>
      </c>
      <c r="L9" s="54" t="s">
        <v>69</v>
      </c>
      <c r="M9" s="54"/>
    </row>
    <row r="10" spans="1:13" ht="22.5" customHeight="1">
      <c r="A10" s="54"/>
      <c r="B10" s="54"/>
      <c r="C10" s="54"/>
      <c r="D10" s="54"/>
      <c r="E10" s="54" t="s">
        <v>9</v>
      </c>
      <c r="F10" s="54" t="s">
        <v>70</v>
      </c>
      <c r="G10" s="54"/>
      <c r="H10" s="54"/>
      <c r="I10" s="54"/>
      <c r="J10" s="54"/>
      <c r="K10" s="54"/>
      <c r="L10" s="54"/>
      <c r="M10" s="54"/>
    </row>
    <row r="11" spans="1:13" ht="25.5" customHeight="1">
      <c r="A11" s="54"/>
      <c r="B11" s="54"/>
      <c r="C11" s="54"/>
      <c r="D11" s="54"/>
      <c r="E11" s="54"/>
      <c r="F11" s="54" t="s">
        <v>71</v>
      </c>
      <c r="G11" s="54"/>
      <c r="H11" s="54"/>
      <c r="I11" s="54" t="s">
        <v>72</v>
      </c>
      <c r="J11" s="54"/>
      <c r="K11" s="54"/>
      <c r="L11" s="54"/>
      <c r="M11" s="54"/>
    </row>
    <row r="12" spans="1:13" ht="22.5" customHeight="1">
      <c r="A12" s="54"/>
      <c r="B12" s="54"/>
      <c r="C12" s="54"/>
      <c r="D12" s="54"/>
      <c r="E12" s="54"/>
      <c r="F12" s="54" t="s">
        <v>13</v>
      </c>
      <c r="G12" s="54" t="s">
        <v>14</v>
      </c>
      <c r="H12" s="54"/>
      <c r="I12" s="54"/>
      <c r="J12" s="54"/>
      <c r="K12" s="54"/>
      <c r="L12" s="54"/>
      <c r="M12" s="54"/>
    </row>
    <row r="13" spans="1:13" ht="43.5" customHeight="1">
      <c r="A13" s="54"/>
      <c r="B13" s="54"/>
      <c r="C13" s="54"/>
      <c r="D13" s="54"/>
      <c r="E13" s="54"/>
      <c r="F13" s="54"/>
      <c r="G13" s="54" t="s">
        <v>15</v>
      </c>
      <c r="H13" s="54" t="s">
        <v>16</v>
      </c>
      <c r="I13" s="54"/>
      <c r="J13" s="54"/>
      <c r="K13" s="54"/>
      <c r="L13" s="54"/>
      <c r="M13" s="54"/>
    </row>
    <row r="14" spans="1:13" ht="18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55">
        <v>8</v>
      </c>
      <c r="I14" s="55">
        <v>9</v>
      </c>
      <c r="J14" s="55">
        <v>10</v>
      </c>
      <c r="K14" s="55">
        <v>11</v>
      </c>
      <c r="L14" s="55">
        <v>12</v>
      </c>
      <c r="M14" s="55"/>
    </row>
    <row r="15" spans="1:13" ht="17.25" customHeight="1">
      <c r="A15" s="56">
        <v>1</v>
      </c>
      <c r="B15" s="57" t="s">
        <v>73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4.75" customHeight="1">
      <c r="A16" s="58" t="s">
        <v>74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24.75" customHeight="1">
      <c r="A17" s="58" t="s">
        <v>75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24.75" customHeight="1">
      <c r="A18" s="59" t="s">
        <v>76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63" customHeight="1">
      <c r="A19" s="60" t="s">
        <v>37</v>
      </c>
      <c r="B19" s="61" t="s">
        <v>77</v>
      </c>
      <c r="C19" s="56" t="s">
        <v>19</v>
      </c>
      <c r="D19" s="62">
        <f>D20+D21+D22+D23+D24</f>
        <v>26889.40543</v>
      </c>
      <c r="E19" s="62">
        <f>E20+E21+E22+E23+E24</f>
        <v>0</v>
      </c>
      <c r="F19" s="62">
        <f>F20+F21+F22+F23+F24</f>
        <v>7400</v>
      </c>
      <c r="G19" s="62">
        <f>G20+G21+G22+G23+G24</f>
        <v>0</v>
      </c>
      <c r="H19" s="62">
        <f>H20+H21+H22+H23+H24</f>
        <v>7400</v>
      </c>
      <c r="I19" s="62">
        <f>I20+I21+I22+I23+I24</f>
        <v>19489.405430000003</v>
      </c>
      <c r="J19" s="62">
        <f>J20+J21+J22+J23+J24</f>
        <v>0</v>
      </c>
      <c r="K19" s="62"/>
      <c r="L19" s="54" t="s">
        <v>78</v>
      </c>
      <c r="M19" s="54"/>
    </row>
    <row r="20" spans="1:13" ht="85.5" customHeight="1">
      <c r="A20" s="63" t="s">
        <v>79</v>
      </c>
      <c r="B20" s="64" t="s">
        <v>80</v>
      </c>
      <c r="C20" s="65" t="s">
        <v>19</v>
      </c>
      <c r="D20" s="66">
        <f>F20+I20</f>
        <v>6823.96</v>
      </c>
      <c r="E20" s="66">
        <v>0</v>
      </c>
      <c r="F20" s="67">
        <v>3700</v>
      </c>
      <c r="G20" s="67">
        <v>0</v>
      </c>
      <c r="H20" s="67">
        <v>3700</v>
      </c>
      <c r="I20" s="66">
        <v>3123.96</v>
      </c>
      <c r="J20" s="66">
        <v>0</v>
      </c>
      <c r="K20" s="64" t="s">
        <v>49</v>
      </c>
      <c r="L20" s="54"/>
      <c r="M20" s="54"/>
    </row>
    <row r="21" spans="1:13" ht="54" customHeight="1">
      <c r="A21" s="68" t="s">
        <v>81</v>
      </c>
      <c r="B21" s="64" t="s">
        <v>82</v>
      </c>
      <c r="C21" s="65" t="s">
        <v>19</v>
      </c>
      <c r="D21" s="66">
        <f aca="true" t="shared" si="0" ref="D21:D22">I21</f>
        <v>2006.512</v>
      </c>
      <c r="E21" s="66">
        <v>0</v>
      </c>
      <c r="F21" s="67">
        <v>0</v>
      </c>
      <c r="G21" s="67">
        <v>0</v>
      </c>
      <c r="H21" s="67">
        <v>0</v>
      </c>
      <c r="I21" s="66">
        <v>2006.512</v>
      </c>
      <c r="J21" s="66">
        <v>0</v>
      </c>
      <c r="K21" s="64" t="s">
        <v>49</v>
      </c>
      <c r="L21" s="54"/>
      <c r="M21" s="54"/>
    </row>
    <row r="22" spans="1:13" ht="90.75" customHeight="1">
      <c r="A22" s="68" t="s">
        <v>83</v>
      </c>
      <c r="B22" s="64" t="s">
        <v>84</v>
      </c>
      <c r="C22" s="65" t="s">
        <v>19</v>
      </c>
      <c r="D22" s="66">
        <f t="shared" si="0"/>
        <v>12683.80934</v>
      </c>
      <c r="E22" s="66">
        <v>0</v>
      </c>
      <c r="F22" s="67">
        <v>0</v>
      </c>
      <c r="G22" s="67">
        <v>0</v>
      </c>
      <c r="H22" s="67">
        <v>0</v>
      </c>
      <c r="I22" s="66">
        <v>12683.80934</v>
      </c>
      <c r="J22" s="66">
        <v>0</v>
      </c>
      <c r="K22" s="64" t="s">
        <v>49</v>
      </c>
      <c r="L22" s="54" t="s">
        <v>78</v>
      </c>
      <c r="M22" s="54"/>
    </row>
    <row r="23" spans="1:13" ht="90" customHeight="1">
      <c r="A23" s="68" t="s">
        <v>85</v>
      </c>
      <c r="B23" s="69" t="s">
        <v>86</v>
      </c>
      <c r="C23" s="65" t="s">
        <v>19</v>
      </c>
      <c r="D23" s="66">
        <f>F23+I23</f>
        <v>3544.21058</v>
      </c>
      <c r="E23" s="66">
        <v>0</v>
      </c>
      <c r="F23" s="67">
        <v>3349.47358</v>
      </c>
      <c r="G23" s="67">
        <v>0</v>
      </c>
      <c r="H23" s="67">
        <f aca="true" t="shared" si="1" ref="H23:H24">F23</f>
        <v>3349.47358</v>
      </c>
      <c r="I23" s="66">
        <v>194.737</v>
      </c>
      <c r="J23" s="66">
        <v>0</v>
      </c>
      <c r="K23" s="64" t="s">
        <v>49</v>
      </c>
      <c r="L23" s="54"/>
      <c r="M23" s="54"/>
    </row>
    <row r="24" spans="1:13" ht="84" customHeight="1">
      <c r="A24" s="68" t="s">
        <v>87</v>
      </c>
      <c r="B24" s="54" t="s">
        <v>88</v>
      </c>
      <c r="C24" s="65" t="s">
        <v>19</v>
      </c>
      <c r="D24" s="66">
        <f>I24+F24</f>
        <v>1830.9135099999999</v>
      </c>
      <c r="E24" s="66">
        <v>0</v>
      </c>
      <c r="F24" s="67">
        <v>350.52642</v>
      </c>
      <c r="G24" s="67">
        <v>0</v>
      </c>
      <c r="H24" s="67">
        <f t="shared" si="1"/>
        <v>350.52642</v>
      </c>
      <c r="I24" s="66">
        <v>1480.38709</v>
      </c>
      <c r="J24" s="66">
        <v>0</v>
      </c>
      <c r="K24" s="64" t="s">
        <v>49</v>
      </c>
      <c r="L24" s="54"/>
      <c r="M24" s="54"/>
    </row>
    <row r="25" spans="1:13" ht="60" customHeight="1">
      <c r="A25" s="70" t="s">
        <v>42</v>
      </c>
      <c r="B25" s="61" t="s">
        <v>89</v>
      </c>
      <c r="C25" s="71" t="s">
        <v>21</v>
      </c>
      <c r="D25" s="72">
        <f>D26+D27+D28+D29+D30</f>
        <v>9567.085579999999</v>
      </c>
      <c r="E25" s="72">
        <f>E26+E27+E28+E29+E30</f>
        <v>0</v>
      </c>
      <c r="F25" s="72">
        <f>F26+F27+F28+F29+F30</f>
        <v>3000</v>
      </c>
      <c r="G25" s="72">
        <f>G26+G27+G28+G29+G30</f>
        <v>0</v>
      </c>
      <c r="H25" s="72">
        <f>H26+H27+H28+H29+H30</f>
        <v>3000</v>
      </c>
      <c r="I25" s="72">
        <f>I26+I27+I28+I29+I30</f>
        <v>6567.08558</v>
      </c>
      <c r="J25" s="72">
        <f>J26+J27+J28+J29+J30</f>
        <v>0</v>
      </c>
      <c r="K25" s="64"/>
      <c r="L25" s="54"/>
      <c r="M25" s="54"/>
    </row>
    <row r="26" spans="1:13" ht="90" customHeight="1">
      <c r="A26" s="68" t="s">
        <v>90</v>
      </c>
      <c r="B26" s="64" t="s">
        <v>91</v>
      </c>
      <c r="C26" s="65" t="s">
        <v>21</v>
      </c>
      <c r="D26" s="66">
        <f aca="true" t="shared" si="2" ref="D26:D27">I26</f>
        <v>1749.60071</v>
      </c>
      <c r="E26" s="66">
        <v>0</v>
      </c>
      <c r="F26" s="67">
        <v>0</v>
      </c>
      <c r="G26" s="67">
        <v>0</v>
      </c>
      <c r="H26" s="67">
        <v>0</v>
      </c>
      <c r="I26" s="66">
        <v>1749.60071</v>
      </c>
      <c r="J26" s="66">
        <v>0</v>
      </c>
      <c r="K26" s="64" t="s">
        <v>49</v>
      </c>
      <c r="L26" s="54"/>
      <c r="M26" s="54"/>
    </row>
    <row r="27" spans="1:13" ht="99.75" customHeight="1">
      <c r="A27" s="68" t="s">
        <v>92</v>
      </c>
      <c r="B27" s="64" t="s">
        <v>93</v>
      </c>
      <c r="C27" s="65" t="s">
        <v>21</v>
      </c>
      <c r="D27" s="66">
        <f t="shared" si="2"/>
        <v>2755.477</v>
      </c>
      <c r="E27" s="66">
        <v>0</v>
      </c>
      <c r="F27" s="67">
        <v>0</v>
      </c>
      <c r="G27" s="67">
        <v>0</v>
      </c>
      <c r="H27" s="67">
        <v>0</v>
      </c>
      <c r="I27" s="66">
        <v>2755.477</v>
      </c>
      <c r="J27" s="66">
        <v>0</v>
      </c>
      <c r="K27" s="64" t="s">
        <v>49</v>
      </c>
      <c r="L27" s="54"/>
      <c r="M27" s="54"/>
    </row>
    <row r="28" spans="1:13" ht="96" customHeight="1">
      <c r="A28" s="68" t="s">
        <v>94</v>
      </c>
      <c r="B28" s="64" t="s">
        <v>95</v>
      </c>
      <c r="C28" s="65" t="s">
        <v>21</v>
      </c>
      <c r="D28" s="66">
        <f aca="true" t="shared" si="3" ref="D28:D30">F28+I28</f>
        <v>3107.066</v>
      </c>
      <c r="E28" s="66">
        <v>0</v>
      </c>
      <c r="F28" s="67">
        <v>1838.14025</v>
      </c>
      <c r="G28" s="67">
        <v>0</v>
      </c>
      <c r="H28" s="67">
        <f>F28</f>
        <v>1838.14025</v>
      </c>
      <c r="I28" s="66">
        <v>1268.92575</v>
      </c>
      <c r="J28" s="66">
        <v>0</v>
      </c>
      <c r="K28" s="64" t="s">
        <v>49</v>
      </c>
      <c r="L28" s="54"/>
      <c r="M28" s="54"/>
    </row>
    <row r="29" spans="1:13" ht="87.75" customHeight="1">
      <c r="A29" s="68" t="s">
        <v>96</v>
      </c>
      <c r="B29" s="64" t="s">
        <v>97</v>
      </c>
      <c r="C29" s="65" t="s">
        <v>21</v>
      </c>
      <c r="D29" s="66">
        <f t="shared" si="3"/>
        <v>1954.94187</v>
      </c>
      <c r="E29" s="66">
        <v>0</v>
      </c>
      <c r="F29" s="67">
        <f>H29</f>
        <v>1161.85975</v>
      </c>
      <c r="G29" s="67">
        <v>0</v>
      </c>
      <c r="H29" s="67">
        <v>1161.85975</v>
      </c>
      <c r="I29" s="66">
        <v>793.08212</v>
      </c>
      <c r="J29" s="66">
        <v>0</v>
      </c>
      <c r="K29" s="64" t="s">
        <v>49</v>
      </c>
      <c r="L29" s="54"/>
      <c r="M29" s="54"/>
    </row>
    <row r="30" spans="1:13" ht="99.75" customHeight="1">
      <c r="A30" s="68" t="s">
        <v>98</v>
      </c>
      <c r="B30" s="64" t="s">
        <v>99</v>
      </c>
      <c r="C30" s="65" t="s">
        <v>21</v>
      </c>
      <c r="D30" s="66">
        <f t="shared" si="3"/>
        <v>0</v>
      </c>
      <c r="E30" s="66">
        <v>0</v>
      </c>
      <c r="F30" s="67">
        <v>0</v>
      </c>
      <c r="G30" s="67">
        <v>0</v>
      </c>
      <c r="H30" s="67">
        <v>0</v>
      </c>
      <c r="I30" s="66">
        <v>0</v>
      </c>
      <c r="J30" s="66">
        <v>0</v>
      </c>
      <c r="K30" s="64" t="s">
        <v>49</v>
      </c>
      <c r="L30" s="64" t="s">
        <v>78</v>
      </c>
      <c r="M30" s="64"/>
    </row>
    <row r="31" spans="1:13" ht="62.25" customHeight="1">
      <c r="A31" s="70" t="s">
        <v>47</v>
      </c>
      <c r="B31" s="73" t="s">
        <v>89</v>
      </c>
      <c r="C31" s="71" t="s">
        <v>23</v>
      </c>
      <c r="D31" s="72">
        <f>D32+D33+D34</f>
        <v>2171.085</v>
      </c>
      <c r="E31" s="72">
        <f>E32+E75+E33+E34</f>
        <v>0</v>
      </c>
      <c r="F31" s="72">
        <v>0</v>
      </c>
      <c r="G31" s="72">
        <v>0</v>
      </c>
      <c r="H31" s="72">
        <f>H32+H75+H33+H34</f>
        <v>0</v>
      </c>
      <c r="I31" s="72">
        <f>I32+I33+I34</f>
        <v>2171.085</v>
      </c>
      <c r="J31" s="72">
        <f>J32+J75+J33+J34</f>
        <v>0</v>
      </c>
      <c r="K31" s="64"/>
      <c r="L31" s="64"/>
      <c r="M31" s="64"/>
    </row>
    <row r="32" spans="1:13" ht="84.75" customHeight="1">
      <c r="A32" s="68" t="s">
        <v>100</v>
      </c>
      <c r="B32" s="74" t="s">
        <v>101</v>
      </c>
      <c r="C32" s="65" t="s">
        <v>23</v>
      </c>
      <c r="D32" s="66">
        <f>I32+H32</f>
        <v>0</v>
      </c>
      <c r="E32" s="66">
        <v>0</v>
      </c>
      <c r="F32" s="67">
        <f>G32+H32</f>
        <v>0</v>
      </c>
      <c r="G32" s="67">
        <v>0</v>
      </c>
      <c r="H32" s="67">
        <v>0</v>
      </c>
      <c r="I32" s="66">
        <v>0</v>
      </c>
      <c r="J32" s="66">
        <v>0</v>
      </c>
      <c r="K32" s="64" t="s">
        <v>49</v>
      </c>
      <c r="L32" s="64"/>
      <c r="M32" s="64"/>
    </row>
    <row r="33" spans="1:13" ht="105" customHeight="1">
      <c r="A33" s="68" t="s">
        <v>102</v>
      </c>
      <c r="B33" s="64" t="s">
        <v>99</v>
      </c>
      <c r="C33" s="65" t="s">
        <v>23</v>
      </c>
      <c r="D33" s="66">
        <f aca="true" t="shared" si="4" ref="D33:D34">F33+I33</f>
        <v>0</v>
      </c>
      <c r="E33" s="66">
        <v>0</v>
      </c>
      <c r="F33" s="67">
        <v>0</v>
      </c>
      <c r="G33" s="67">
        <v>0</v>
      </c>
      <c r="H33" s="67">
        <v>0</v>
      </c>
      <c r="I33" s="66">
        <v>0</v>
      </c>
      <c r="J33" s="66">
        <v>0</v>
      </c>
      <c r="K33" s="64" t="s">
        <v>49</v>
      </c>
      <c r="L33" s="64"/>
      <c r="M33" s="64"/>
    </row>
    <row r="34" spans="1:13" ht="105" customHeight="1">
      <c r="A34" s="68" t="s">
        <v>103</v>
      </c>
      <c r="B34" s="74" t="s">
        <v>104</v>
      </c>
      <c r="C34" s="65" t="s">
        <v>23</v>
      </c>
      <c r="D34" s="66">
        <f t="shared" si="4"/>
        <v>2171.085</v>
      </c>
      <c r="E34" s="66">
        <v>0</v>
      </c>
      <c r="F34" s="67">
        <v>0</v>
      </c>
      <c r="G34" s="67">
        <v>0</v>
      </c>
      <c r="H34" s="67">
        <v>0</v>
      </c>
      <c r="I34" s="66">
        <v>2171.085</v>
      </c>
      <c r="J34" s="66">
        <v>0</v>
      </c>
      <c r="K34" s="64" t="s">
        <v>49</v>
      </c>
      <c r="L34" s="64"/>
      <c r="M34" s="64"/>
    </row>
    <row r="35" spans="1:13" ht="60" customHeight="1">
      <c r="A35" s="70" t="s">
        <v>51</v>
      </c>
      <c r="B35" s="73" t="s">
        <v>89</v>
      </c>
      <c r="C35" s="75" t="s">
        <v>25</v>
      </c>
      <c r="D35" s="72">
        <f>D36+D37+D38+D39+D40</f>
        <v>1414.4731</v>
      </c>
      <c r="E35" s="72">
        <v>0</v>
      </c>
      <c r="F35" s="72">
        <v>0</v>
      </c>
      <c r="G35" s="72">
        <v>0</v>
      </c>
      <c r="H35" s="72">
        <v>0</v>
      </c>
      <c r="I35" s="72">
        <f>I36+I37+I38+I39+I40</f>
        <v>1414.4731</v>
      </c>
      <c r="J35" s="72">
        <v>0</v>
      </c>
      <c r="K35" s="76" t="s">
        <v>49</v>
      </c>
      <c r="L35" s="64"/>
      <c r="M35" s="64"/>
    </row>
    <row r="36" spans="1:13" ht="39.75" customHeight="1">
      <c r="A36" s="68" t="s">
        <v>105</v>
      </c>
      <c r="B36" s="64" t="s">
        <v>106</v>
      </c>
      <c r="C36" s="64" t="s">
        <v>25</v>
      </c>
      <c r="D36" s="66">
        <f aca="true" t="shared" si="5" ref="D36:D40">I36</f>
        <v>0</v>
      </c>
      <c r="E36" s="66">
        <v>0</v>
      </c>
      <c r="F36" s="67">
        <v>0</v>
      </c>
      <c r="G36" s="67">
        <v>0</v>
      </c>
      <c r="H36" s="67">
        <v>0</v>
      </c>
      <c r="I36" s="66">
        <v>0</v>
      </c>
      <c r="J36" s="66">
        <v>0</v>
      </c>
      <c r="K36" s="76"/>
      <c r="L36" s="64"/>
      <c r="M36" s="64"/>
    </row>
    <row r="37" spans="1:13" ht="60" customHeight="1">
      <c r="A37" s="68" t="s">
        <v>107</v>
      </c>
      <c r="B37" s="64" t="s">
        <v>108</v>
      </c>
      <c r="C37" s="64" t="s">
        <v>25</v>
      </c>
      <c r="D37" s="66">
        <f t="shared" si="5"/>
        <v>1414.4731</v>
      </c>
      <c r="E37" s="66">
        <v>0</v>
      </c>
      <c r="F37" s="67">
        <v>0</v>
      </c>
      <c r="G37" s="67">
        <v>0</v>
      </c>
      <c r="H37" s="67">
        <v>0</v>
      </c>
      <c r="I37" s="66">
        <v>1414.4731</v>
      </c>
      <c r="J37" s="66">
        <v>0</v>
      </c>
      <c r="K37" s="76"/>
      <c r="L37" s="64"/>
      <c r="M37" s="64"/>
    </row>
    <row r="38" spans="1:13" ht="60" customHeight="1">
      <c r="A38" s="68" t="s">
        <v>109</v>
      </c>
      <c r="B38" s="64" t="s">
        <v>110</v>
      </c>
      <c r="C38" s="64" t="s">
        <v>25</v>
      </c>
      <c r="D38" s="66">
        <f t="shared" si="5"/>
        <v>0</v>
      </c>
      <c r="E38" s="66">
        <v>0</v>
      </c>
      <c r="F38" s="67">
        <v>0</v>
      </c>
      <c r="G38" s="67">
        <v>0</v>
      </c>
      <c r="H38" s="67">
        <v>0</v>
      </c>
      <c r="I38" s="66">
        <v>0</v>
      </c>
      <c r="J38" s="66">
        <v>0</v>
      </c>
      <c r="K38" s="76"/>
      <c r="L38" s="64"/>
      <c r="M38" s="64"/>
    </row>
    <row r="39" spans="1:13" ht="102.75" customHeight="1">
      <c r="A39" s="68" t="s">
        <v>111</v>
      </c>
      <c r="B39" s="74" t="s">
        <v>112</v>
      </c>
      <c r="C39" s="64" t="s">
        <v>25</v>
      </c>
      <c r="D39" s="66">
        <f t="shared" si="5"/>
        <v>0</v>
      </c>
      <c r="E39" s="66">
        <v>0</v>
      </c>
      <c r="F39" s="67">
        <v>0</v>
      </c>
      <c r="G39" s="67">
        <v>0</v>
      </c>
      <c r="H39" s="67">
        <v>0</v>
      </c>
      <c r="I39" s="66">
        <v>0</v>
      </c>
      <c r="J39" s="66">
        <v>0</v>
      </c>
      <c r="K39" s="77" t="s">
        <v>49</v>
      </c>
      <c r="L39" s="64" t="s">
        <v>78</v>
      </c>
      <c r="M39" s="64"/>
    </row>
    <row r="40" spans="1:13" ht="73.5" customHeight="1">
      <c r="A40" s="68" t="s">
        <v>113</v>
      </c>
      <c r="B40" s="64" t="s">
        <v>114</v>
      </c>
      <c r="C40" s="64" t="s">
        <v>25</v>
      </c>
      <c r="D40" s="66">
        <f t="shared" si="5"/>
        <v>0</v>
      </c>
      <c r="E40" s="66">
        <v>0</v>
      </c>
      <c r="F40" s="67">
        <v>0</v>
      </c>
      <c r="G40" s="67">
        <v>0</v>
      </c>
      <c r="H40" s="67">
        <v>0</v>
      </c>
      <c r="I40" s="66">
        <v>0</v>
      </c>
      <c r="J40" s="66">
        <v>0</v>
      </c>
      <c r="K40" s="77"/>
      <c r="L40" s="64"/>
      <c r="M40" s="64"/>
    </row>
    <row r="41" spans="1:13" ht="61.5" customHeight="1">
      <c r="A41" s="78" t="s">
        <v>54</v>
      </c>
      <c r="B41" s="73" t="s">
        <v>89</v>
      </c>
      <c r="C41" s="75" t="s">
        <v>27</v>
      </c>
      <c r="D41" s="72">
        <f>D42+D43+D44+D51+D45+D46+D47+D48+D49+D50+D52</f>
        <v>19286.154199999997</v>
      </c>
      <c r="E41" s="72">
        <f>E42+E43+E44+E51+E45+E46+E47+E48+E49+E50</f>
        <v>0</v>
      </c>
      <c r="F41" s="72">
        <f>F42+F43+F44+F51+F45+F46+F47+F48+F49+F50</f>
        <v>15081.099999999999</v>
      </c>
      <c r="G41" s="72">
        <f>G42+G43+G44+G51+G45+G46+G47+G48+G49+G50</f>
        <v>0</v>
      </c>
      <c r="H41" s="72">
        <f>H42+H43+H44+H51+H45+H46+H47+H48+H49+H50</f>
        <v>15081.099999999999</v>
      </c>
      <c r="I41" s="72">
        <f>I42+I43+I44+I51+I45+I46+I47+I48+I49+I50+I52</f>
        <v>4205.0542</v>
      </c>
      <c r="J41" s="66">
        <v>0</v>
      </c>
      <c r="K41" s="77"/>
      <c r="L41" s="64"/>
      <c r="M41" s="64"/>
    </row>
    <row r="42" spans="1:13" ht="63" customHeight="1">
      <c r="A42" s="79" t="s">
        <v>115</v>
      </c>
      <c r="B42" s="36" t="s">
        <v>116</v>
      </c>
      <c r="C42" s="64" t="s">
        <v>27</v>
      </c>
      <c r="D42" s="66">
        <f aca="true" t="shared" si="6" ref="D42:D52">F42+I42</f>
        <v>4766.61005</v>
      </c>
      <c r="E42" s="67">
        <v>0</v>
      </c>
      <c r="F42" s="67">
        <f aca="true" t="shared" si="7" ref="F42:F44">G42+H42</f>
        <v>3813.30505</v>
      </c>
      <c r="G42" s="67">
        <v>0</v>
      </c>
      <c r="H42" s="67">
        <v>3813.30505</v>
      </c>
      <c r="I42" s="66">
        <v>953.305</v>
      </c>
      <c r="J42" s="66">
        <v>0</v>
      </c>
      <c r="K42" s="77"/>
      <c r="L42" s="64"/>
      <c r="M42" s="64"/>
    </row>
    <row r="43" spans="1:13" ht="72" customHeight="1">
      <c r="A43" s="79" t="s">
        <v>117</v>
      </c>
      <c r="B43" s="36" t="s">
        <v>118</v>
      </c>
      <c r="C43" s="64" t="s">
        <v>27</v>
      </c>
      <c r="D43" s="66">
        <f t="shared" si="6"/>
        <v>3146.78734</v>
      </c>
      <c r="E43" s="67">
        <v>0</v>
      </c>
      <c r="F43" s="67">
        <f t="shared" si="7"/>
        <v>2517.4365</v>
      </c>
      <c r="G43" s="67">
        <v>0</v>
      </c>
      <c r="H43" s="67">
        <v>2517.4365</v>
      </c>
      <c r="I43" s="66">
        <v>629.35084</v>
      </c>
      <c r="J43" s="66">
        <v>0</v>
      </c>
      <c r="K43" s="77"/>
      <c r="L43" s="64"/>
      <c r="M43" s="64"/>
    </row>
    <row r="44" spans="1:13" ht="102" customHeight="1">
      <c r="A44" s="79" t="s">
        <v>119</v>
      </c>
      <c r="B44" s="36" t="s">
        <v>120</v>
      </c>
      <c r="C44" s="64" t="s">
        <v>27</v>
      </c>
      <c r="D44" s="66">
        <f t="shared" si="6"/>
        <v>3682.64181</v>
      </c>
      <c r="E44" s="67">
        <v>0</v>
      </c>
      <c r="F44" s="67">
        <f t="shared" si="7"/>
        <v>2954.71245</v>
      </c>
      <c r="G44" s="67">
        <v>0</v>
      </c>
      <c r="H44" s="67">
        <v>2954.71245</v>
      </c>
      <c r="I44" s="66">
        <v>727.92936</v>
      </c>
      <c r="J44" s="66">
        <v>0</v>
      </c>
      <c r="K44" s="77"/>
      <c r="L44" s="64"/>
      <c r="M44" s="64"/>
    </row>
    <row r="45" spans="1:13" ht="61.5" customHeight="1">
      <c r="A45" s="79" t="s">
        <v>121</v>
      </c>
      <c r="B45" s="36" t="s">
        <v>122</v>
      </c>
      <c r="C45" s="64" t="s">
        <v>27</v>
      </c>
      <c r="D45" s="66">
        <f t="shared" si="6"/>
        <v>930.6264000000001</v>
      </c>
      <c r="E45" s="67">
        <v>0</v>
      </c>
      <c r="F45" s="67">
        <f aca="true" t="shared" si="8" ref="F45:F50">H45</f>
        <v>759.5954</v>
      </c>
      <c r="G45" s="67">
        <v>0</v>
      </c>
      <c r="H45" s="67">
        <v>759.5954</v>
      </c>
      <c r="I45" s="66">
        <v>171.031</v>
      </c>
      <c r="J45" s="66">
        <v>0</v>
      </c>
      <c r="K45" s="77"/>
      <c r="L45" s="64"/>
      <c r="M45" s="64"/>
    </row>
    <row r="46" spans="1:13" ht="57.75" customHeight="1">
      <c r="A46" s="79" t="s">
        <v>123</v>
      </c>
      <c r="B46" s="36" t="s">
        <v>124</v>
      </c>
      <c r="C46" s="64" t="s">
        <v>27</v>
      </c>
      <c r="D46" s="66">
        <f t="shared" si="6"/>
        <v>2241.9404</v>
      </c>
      <c r="E46" s="67">
        <v>0</v>
      </c>
      <c r="F46" s="67">
        <f t="shared" si="8"/>
        <v>1829.916</v>
      </c>
      <c r="G46" s="67">
        <v>0</v>
      </c>
      <c r="H46" s="67">
        <v>1829.916</v>
      </c>
      <c r="I46" s="66">
        <v>412.0244</v>
      </c>
      <c r="J46" s="66">
        <v>0</v>
      </c>
      <c r="K46" s="77"/>
      <c r="L46" s="64"/>
      <c r="M46" s="64"/>
    </row>
    <row r="47" spans="1:13" ht="57.75" customHeight="1">
      <c r="A47" s="79" t="s">
        <v>125</v>
      </c>
      <c r="B47" s="36" t="s">
        <v>126</v>
      </c>
      <c r="C47" s="64" t="s">
        <v>27</v>
      </c>
      <c r="D47" s="66">
        <f t="shared" si="6"/>
        <v>358.8252</v>
      </c>
      <c r="E47" s="67">
        <v>0</v>
      </c>
      <c r="F47" s="67">
        <f t="shared" si="8"/>
        <v>292.8786</v>
      </c>
      <c r="G47" s="67">
        <v>0</v>
      </c>
      <c r="H47" s="67">
        <v>292.8786</v>
      </c>
      <c r="I47" s="66">
        <v>65.9466</v>
      </c>
      <c r="J47" s="66">
        <v>0</v>
      </c>
      <c r="K47" s="77"/>
      <c r="L47" s="64"/>
      <c r="M47" s="64"/>
    </row>
    <row r="48" spans="1:13" ht="63" customHeight="1">
      <c r="A48" s="79" t="s">
        <v>127</v>
      </c>
      <c r="B48" s="36" t="s">
        <v>128</v>
      </c>
      <c r="C48" s="64" t="s">
        <v>27</v>
      </c>
      <c r="D48" s="66">
        <f t="shared" si="6"/>
        <v>2101.9764</v>
      </c>
      <c r="E48" s="67">
        <v>0</v>
      </c>
      <c r="F48" s="67">
        <f t="shared" si="8"/>
        <v>1585.5229</v>
      </c>
      <c r="G48" s="67">
        <v>0</v>
      </c>
      <c r="H48" s="67">
        <v>1585.5229</v>
      </c>
      <c r="I48" s="66">
        <v>516.4535</v>
      </c>
      <c r="J48" s="66">
        <v>0</v>
      </c>
      <c r="K48" s="77"/>
      <c r="L48" s="64"/>
      <c r="M48" s="64"/>
    </row>
    <row r="49" spans="1:13" ht="62.25" customHeight="1">
      <c r="A49" s="79" t="s">
        <v>129</v>
      </c>
      <c r="B49" s="36" t="s">
        <v>130</v>
      </c>
      <c r="C49" s="64" t="s">
        <v>27</v>
      </c>
      <c r="D49" s="66">
        <f t="shared" si="6"/>
        <v>1142.2487999999998</v>
      </c>
      <c r="E49" s="67">
        <v>0</v>
      </c>
      <c r="F49" s="67">
        <f t="shared" si="8"/>
        <v>861.5994</v>
      </c>
      <c r="G49" s="67">
        <v>0</v>
      </c>
      <c r="H49" s="67">
        <v>861.5994</v>
      </c>
      <c r="I49" s="66">
        <v>280.6494</v>
      </c>
      <c r="J49" s="66">
        <v>0</v>
      </c>
      <c r="K49" s="77" t="s">
        <v>49</v>
      </c>
      <c r="L49" s="64" t="s">
        <v>78</v>
      </c>
      <c r="M49" s="64"/>
    </row>
    <row r="50" spans="1:13" ht="61.5" customHeight="1">
      <c r="A50" s="79" t="s">
        <v>131</v>
      </c>
      <c r="B50" s="36" t="s">
        <v>132</v>
      </c>
      <c r="C50" s="64" t="s">
        <v>27</v>
      </c>
      <c r="D50" s="66">
        <f t="shared" si="6"/>
        <v>617.9678</v>
      </c>
      <c r="E50" s="67">
        <v>0</v>
      </c>
      <c r="F50" s="67">
        <f t="shared" si="8"/>
        <v>466.1337</v>
      </c>
      <c r="G50" s="67">
        <v>0</v>
      </c>
      <c r="H50" s="67">
        <v>466.1337</v>
      </c>
      <c r="I50" s="66">
        <v>151.8341</v>
      </c>
      <c r="J50" s="66">
        <v>0</v>
      </c>
      <c r="K50" s="77"/>
      <c r="L50" s="64"/>
      <c r="M50" s="64"/>
    </row>
    <row r="51" spans="1:13" ht="90" customHeight="1">
      <c r="A51" s="68" t="s">
        <v>133</v>
      </c>
      <c r="B51" s="36" t="s">
        <v>134</v>
      </c>
      <c r="C51" s="64" t="s">
        <v>27</v>
      </c>
      <c r="D51" s="66">
        <f t="shared" si="6"/>
        <v>36.209</v>
      </c>
      <c r="E51" s="67">
        <v>0</v>
      </c>
      <c r="F51" s="67">
        <f aca="true" t="shared" si="9" ref="F51:F52">G51+H51</f>
        <v>0</v>
      </c>
      <c r="G51" s="67">
        <v>0</v>
      </c>
      <c r="H51" s="67">
        <v>0</v>
      </c>
      <c r="I51" s="66">
        <v>36.209</v>
      </c>
      <c r="J51" s="66">
        <v>0</v>
      </c>
      <c r="K51" s="77"/>
      <c r="L51" s="64"/>
      <c r="M51" s="64"/>
    </row>
    <row r="52" spans="1:13" ht="117" customHeight="1">
      <c r="A52" s="68" t="s">
        <v>135</v>
      </c>
      <c r="B52" s="36" t="s">
        <v>136</v>
      </c>
      <c r="C52" s="64" t="s">
        <v>27</v>
      </c>
      <c r="D52" s="66">
        <f t="shared" si="6"/>
        <v>260.321</v>
      </c>
      <c r="E52" s="67">
        <v>0</v>
      </c>
      <c r="F52" s="67">
        <f t="shared" si="9"/>
        <v>0</v>
      </c>
      <c r="G52" s="67">
        <v>0</v>
      </c>
      <c r="H52" s="67">
        <v>0</v>
      </c>
      <c r="I52" s="66">
        <v>260.321</v>
      </c>
      <c r="J52" s="66">
        <v>0</v>
      </c>
      <c r="K52" s="77"/>
      <c r="L52" s="64"/>
      <c r="M52" s="64"/>
    </row>
    <row r="53" spans="1:13" ht="58.5" customHeight="1">
      <c r="A53" s="70" t="s">
        <v>57</v>
      </c>
      <c r="B53" s="80" t="s">
        <v>137</v>
      </c>
      <c r="C53" s="75" t="s">
        <v>29</v>
      </c>
      <c r="D53" s="72">
        <f>D54+D55+D56+D57+D58+D59+D60+D61</f>
        <v>15408.450359999999</v>
      </c>
      <c r="E53" s="72">
        <f>E54+E55+E56+E57+E58+E59+E60</f>
        <v>0</v>
      </c>
      <c r="F53" s="72">
        <f>F54+F55+F56+F57+F58+F59+F60</f>
        <v>10636</v>
      </c>
      <c r="G53" s="72">
        <f>G54+G55+G56+G57+G58+G59+G60</f>
        <v>0</v>
      </c>
      <c r="H53" s="72">
        <f>H54+H55+H56+H57+H58+H59+H60</f>
        <v>10636</v>
      </c>
      <c r="I53" s="72">
        <f>I54+I55+I56+I57+I58+I59+I60+I61+I62</f>
        <v>4992.40336</v>
      </c>
      <c r="J53" s="72">
        <v>0</v>
      </c>
      <c r="K53" s="77"/>
      <c r="L53" s="64"/>
      <c r="M53" s="64"/>
    </row>
    <row r="54" spans="1:13" ht="100.5" customHeight="1">
      <c r="A54" s="68" t="s">
        <v>138</v>
      </c>
      <c r="B54" s="36" t="s">
        <v>139</v>
      </c>
      <c r="C54" s="64" t="s">
        <v>29</v>
      </c>
      <c r="D54" s="66">
        <f aca="true" t="shared" si="10" ref="D54:D62">F54+I54</f>
        <v>3253.1695</v>
      </c>
      <c r="E54" s="66">
        <v>0</v>
      </c>
      <c r="F54" s="66">
        <f aca="true" t="shared" si="11" ref="F54:F62">H54</f>
        <v>2811.779</v>
      </c>
      <c r="G54" s="66">
        <v>0</v>
      </c>
      <c r="H54" s="66">
        <v>2811.779</v>
      </c>
      <c r="I54" s="66">
        <v>441.3905</v>
      </c>
      <c r="J54" s="66">
        <v>0</v>
      </c>
      <c r="K54" s="77"/>
      <c r="L54" s="64"/>
      <c r="M54" s="64"/>
    </row>
    <row r="55" spans="1:13" ht="71.25" customHeight="1">
      <c r="A55" s="68" t="s">
        <v>140</v>
      </c>
      <c r="B55" s="36" t="s">
        <v>141</v>
      </c>
      <c r="C55" s="64" t="s">
        <v>29</v>
      </c>
      <c r="D55" s="66">
        <f t="shared" si="10"/>
        <v>2544.0912</v>
      </c>
      <c r="E55" s="66">
        <v>0</v>
      </c>
      <c r="F55" s="66">
        <f t="shared" si="11"/>
        <v>2212.448</v>
      </c>
      <c r="G55" s="66">
        <v>0</v>
      </c>
      <c r="H55" s="66">
        <v>2212.448</v>
      </c>
      <c r="I55" s="66">
        <v>331.6432</v>
      </c>
      <c r="J55" s="66">
        <v>0</v>
      </c>
      <c r="K55" s="77"/>
      <c r="L55" s="64"/>
      <c r="M55" s="64"/>
    </row>
    <row r="56" spans="1:13" ht="91.5" customHeight="1">
      <c r="A56" s="68" t="s">
        <v>142</v>
      </c>
      <c r="B56" s="36" t="s">
        <v>143</v>
      </c>
      <c r="C56" s="64" t="s">
        <v>29</v>
      </c>
      <c r="D56" s="66">
        <f t="shared" si="10"/>
        <v>2694.9793900000004</v>
      </c>
      <c r="E56" s="66">
        <v>0</v>
      </c>
      <c r="F56" s="66">
        <f t="shared" si="11"/>
        <v>2329.3245</v>
      </c>
      <c r="G56" s="66">
        <v>0</v>
      </c>
      <c r="H56" s="66">
        <v>2329.3245</v>
      </c>
      <c r="I56" s="66">
        <v>365.65489</v>
      </c>
      <c r="J56" s="66">
        <v>0</v>
      </c>
      <c r="K56" s="77"/>
      <c r="L56" s="64"/>
      <c r="M56" s="64"/>
    </row>
    <row r="57" spans="1:13" ht="41.25" customHeight="1">
      <c r="A57" s="68" t="s">
        <v>144</v>
      </c>
      <c r="B57" s="36" t="s">
        <v>145</v>
      </c>
      <c r="C57" s="64" t="s">
        <v>29</v>
      </c>
      <c r="D57" s="66">
        <f t="shared" si="10"/>
        <v>1373.97743</v>
      </c>
      <c r="E57" s="66">
        <v>0</v>
      </c>
      <c r="F57" s="66">
        <f t="shared" si="11"/>
        <v>1187.556</v>
      </c>
      <c r="G57" s="66">
        <v>0</v>
      </c>
      <c r="H57" s="66">
        <v>1187.556</v>
      </c>
      <c r="I57" s="66">
        <v>186.42143</v>
      </c>
      <c r="J57" s="66">
        <v>0</v>
      </c>
      <c r="K57" s="77"/>
      <c r="L57" s="64"/>
      <c r="M57" s="64"/>
    </row>
    <row r="58" spans="1:13" ht="75.75" customHeight="1">
      <c r="A58" s="68" t="s">
        <v>146</v>
      </c>
      <c r="B58" s="36" t="s">
        <v>147</v>
      </c>
      <c r="C58" s="64" t="s">
        <v>29</v>
      </c>
      <c r="D58" s="66">
        <f t="shared" si="10"/>
        <v>1507.13844</v>
      </c>
      <c r="E58" s="66">
        <v>0</v>
      </c>
      <c r="F58" s="66">
        <f t="shared" si="11"/>
        <v>1302.6498</v>
      </c>
      <c r="G58" s="66">
        <v>0</v>
      </c>
      <c r="H58" s="66">
        <v>1302.6498</v>
      </c>
      <c r="I58" s="66">
        <v>204.48864</v>
      </c>
      <c r="J58" s="66">
        <v>0</v>
      </c>
      <c r="K58" s="77" t="s">
        <v>49</v>
      </c>
      <c r="L58" s="76" t="s">
        <v>78</v>
      </c>
      <c r="M58" s="76"/>
    </row>
    <row r="59" spans="1:13" ht="46.5" customHeight="1">
      <c r="A59" s="68" t="s">
        <v>148</v>
      </c>
      <c r="B59" s="36" t="s">
        <v>149</v>
      </c>
      <c r="C59" s="64" t="s">
        <v>29</v>
      </c>
      <c r="D59" s="66">
        <f t="shared" si="10"/>
        <v>916.6084000000001</v>
      </c>
      <c r="E59" s="66">
        <v>0</v>
      </c>
      <c r="F59" s="66">
        <f t="shared" si="11"/>
        <v>792.2427</v>
      </c>
      <c r="G59" s="66">
        <v>0</v>
      </c>
      <c r="H59" s="66">
        <v>792.2427</v>
      </c>
      <c r="I59" s="66">
        <v>124.3657</v>
      </c>
      <c r="J59" s="66">
        <v>0</v>
      </c>
      <c r="K59" s="77"/>
      <c r="L59" s="76"/>
      <c r="M59" s="76"/>
    </row>
    <row r="60" spans="1:13" ht="119.25" customHeight="1">
      <c r="A60" s="68" t="s">
        <v>150</v>
      </c>
      <c r="B60" s="74" t="s">
        <v>151</v>
      </c>
      <c r="C60" s="64" t="s">
        <v>29</v>
      </c>
      <c r="D60" s="66">
        <f t="shared" si="10"/>
        <v>2923.486</v>
      </c>
      <c r="E60" s="66">
        <v>0</v>
      </c>
      <c r="F60" s="66">
        <f t="shared" si="11"/>
        <v>0</v>
      </c>
      <c r="G60" s="66">
        <v>0</v>
      </c>
      <c r="H60" s="66">
        <v>0</v>
      </c>
      <c r="I60" s="66">
        <v>2923.486</v>
      </c>
      <c r="J60" s="66">
        <v>0</v>
      </c>
      <c r="K60" s="77"/>
      <c r="L60" s="76"/>
      <c r="M60" s="76"/>
    </row>
    <row r="61" spans="1:13" ht="48" customHeight="1">
      <c r="A61" s="68" t="s">
        <v>152</v>
      </c>
      <c r="B61" s="74" t="s">
        <v>153</v>
      </c>
      <c r="C61" s="64" t="s">
        <v>29</v>
      </c>
      <c r="D61" s="66">
        <f t="shared" si="10"/>
        <v>195</v>
      </c>
      <c r="E61" s="66">
        <v>0</v>
      </c>
      <c r="F61" s="66">
        <f t="shared" si="11"/>
        <v>0</v>
      </c>
      <c r="G61" s="66">
        <v>0</v>
      </c>
      <c r="H61" s="66">
        <v>0</v>
      </c>
      <c r="I61" s="66">
        <v>195</v>
      </c>
      <c r="J61" s="66">
        <v>0</v>
      </c>
      <c r="K61" s="77"/>
      <c r="L61" s="76"/>
      <c r="M61" s="76"/>
    </row>
    <row r="62" spans="1:13" ht="62.25" customHeight="1">
      <c r="A62" s="79" t="s">
        <v>154</v>
      </c>
      <c r="B62" s="81" t="s">
        <v>155</v>
      </c>
      <c r="C62" s="64" t="s">
        <v>29</v>
      </c>
      <c r="D62" s="66">
        <f t="shared" si="10"/>
        <v>219.953</v>
      </c>
      <c r="E62" s="66">
        <v>0</v>
      </c>
      <c r="F62" s="66">
        <f t="shared" si="11"/>
        <v>0</v>
      </c>
      <c r="G62" s="66">
        <v>0</v>
      </c>
      <c r="H62" s="66">
        <v>0</v>
      </c>
      <c r="I62" s="66">
        <v>219.953</v>
      </c>
      <c r="J62" s="66">
        <v>0</v>
      </c>
      <c r="K62" s="77"/>
      <c r="L62" s="76"/>
      <c r="M62" s="76"/>
    </row>
    <row r="63" spans="1:13" ht="62.25" customHeight="1">
      <c r="A63" s="82" t="s">
        <v>156</v>
      </c>
      <c r="B63" s="83" t="s">
        <v>137</v>
      </c>
      <c r="C63" s="84" t="s">
        <v>31</v>
      </c>
      <c r="D63" s="85">
        <f>D64+D65+D66+D67+D68+D69</f>
        <v>17024.13817</v>
      </c>
      <c r="E63" s="85">
        <f>E64+E65+E66+E67+E68</f>
        <v>0</v>
      </c>
      <c r="F63" s="85">
        <f>F64+F65+F66+F67+F68</f>
        <v>9006</v>
      </c>
      <c r="G63" s="85">
        <f>G64+G65+G66+G67+G68</f>
        <v>0</v>
      </c>
      <c r="H63" s="85">
        <f>H64+H65+H66+H67+H68</f>
        <v>9006</v>
      </c>
      <c r="I63" s="85">
        <f>I64+I65+I66+I67+I68+I69</f>
        <v>8018.13817</v>
      </c>
      <c r="J63" s="85">
        <v>0</v>
      </c>
      <c r="K63" s="77"/>
      <c r="L63" s="76"/>
      <c r="M63" s="76"/>
    </row>
    <row r="64" spans="1:13" ht="81" customHeight="1">
      <c r="A64" s="86" t="s">
        <v>157</v>
      </c>
      <c r="B64" s="87" t="s">
        <v>158</v>
      </c>
      <c r="C64" s="88" t="s">
        <v>31</v>
      </c>
      <c r="D64" s="89">
        <f aca="true" t="shared" si="12" ref="D64:D69">F64+I64</f>
        <v>2360.03896</v>
      </c>
      <c r="E64" s="89">
        <v>0</v>
      </c>
      <c r="F64" s="89">
        <f aca="true" t="shared" si="13" ref="F64:F71">H64</f>
        <v>2053.054</v>
      </c>
      <c r="G64" s="89">
        <v>0</v>
      </c>
      <c r="H64" s="89">
        <v>2053.054</v>
      </c>
      <c r="I64" s="89">
        <v>306.98496</v>
      </c>
      <c r="J64" s="89">
        <v>0</v>
      </c>
      <c r="K64" s="77"/>
      <c r="L64" s="76"/>
      <c r="M64" s="76"/>
    </row>
    <row r="65" spans="1:13" ht="51" customHeight="1">
      <c r="A65" s="86" t="s">
        <v>159</v>
      </c>
      <c r="B65" s="87" t="s">
        <v>160</v>
      </c>
      <c r="C65" s="88" t="s">
        <v>31</v>
      </c>
      <c r="D65" s="89">
        <f t="shared" si="12"/>
        <v>3541.97308</v>
      </c>
      <c r="E65" s="89">
        <v>0</v>
      </c>
      <c r="F65" s="89">
        <f t="shared" si="13"/>
        <v>3081.293</v>
      </c>
      <c r="G65" s="89">
        <v>0</v>
      </c>
      <c r="H65" s="89">
        <v>3081.293</v>
      </c>
      <c r="I65" s="89">
        <v>460.68008</v>
      </c>
      <c r="J65" s="89">
        <v>0</v>
      </c>
      <c r="K65" s="77"/>
      <c r="L65" s="76"/>
      <c r="M65" s="76"/>
    </row>
    <row r="66" spans="1:13" ht="88.5" customHeight="1">
      <c r="A66" s="86" t="s">
        <v>161</v>
      </c>
      <c r="B66" s="87" t="s">
        <v>162</v>
      </c>
      <c r="C66" s="88" t="s">
        <v>31</v>
      </c>
      <c r="D66" s="89">
        <f t="shared" si="12"/>
        <v>4450.432409999999</v>
      </c>
      <c r="E66" s="89">
        <v>0</v>
      </c>
      <c r="F66" s="89">
        <f t="shared" si="13"/>
        <v>3871.653</v>
      </c>
      <c r="G66" s="89">
        <v>0</v>
      </c>
      <c r="H66" s="89">
        <v>3871.653</v>
      </c>
      <c r="I66" s="89">
        <v>578.77941</v>
      </c>
      <c r="J66" s="89">
        <v>0</v>
      </c>
      <c r="K66" s="77"/>
      <c r="L66" s="76"/>
      <c r="M66" s="76"/>
    </row>
    <row r="67" spans="1:13" ht="87" customHeight="1">
      <c r="A67" s="90" t="s">
        <v>163</v>
      </c>
      <c r="B67" s="87" t="s">
        <v>164</v>
      </c>
      <c r="C67" s="88" t="s">
        <v>31</v>
      </c>
      <c r="D67" s="89">
        <f t="shared" si="12"/>
        <v>2031.21</v>
      </c>
      <c r="E67" s="89">
        <v>0</v>
      </c>
      <c r="F67" s="89">
        <f t="shared" si="13"/>
        <v>0</v>
      </c>
      <c r="G67" s="89">
        <v>0</v>
      </c>
      <c r="H67" s="89">
        <v>0</v>
      </c>
      <c r="I67" s="89">
        <v>2031.21</v>
      </c>
      <c r="J67" s="89">
        <v>0</v>
      </c>
      <c r="K67" s="77"/>
      <c r="L67" s="76"/>
      <c r="M67" s="76"/>
    </row>
    <row r="68" spans="1:13" ht="48" customHeight="1">
      <c r="A68" s="86" t="s">
        <v>165</v>
      </c>
      <c r="B68" s="87" t="s">
        <v>166</v>
      </c>
      <c r="C68" s="88" t="s">
        <v>31</v>
      </c>
      <c r="D68" s="89">
        <f t="shared" si="12"/>
        <v>55.848</v>
      </c>
      <c r="E68" s="89">
        <v>0</v>
      </c>
      <c r="F68" s="89">
        <f t="shared" si="13"/>
        <v>0</v>
      </c>
      <c r="G68" s="89">
        <v>0</v>
      </c>
      <c r="H68" s="89">
        <v>0</v>
      </c>
      <c r="I68" s="89">
        <v>55.848</v>
      </c>
      <c r="J68" s="89">
        <v>0</v>
      </c>
      <c r="K68" s="64"/>
      <c r="L68" s="64"/>
      <c r="M68" s="64"/>
    </row>
    <row r="69" spans="1:13" ht="90" customHeight="1">
      <c r="A69" s="91" t="s">
        <v>167</v>
      </c>
      <c r="B69" s="92" t="s">
        <v>168</v>
      </c>
      <c r="C69" s="88" t="s">
        <v>31</v>
      </c>
      <c r="D69" s="89">
        <f t="shared" si="12"/>
        <v>4584.63572</v>
      </c>
      <c r="E69" s="89">
        <v>0</v>
      </c>
      <c r="F69" s="89">
        <f t="shared" si="13"/>
        <v>0</v>
      </c>
      <c r="G69" s="89">
        <v>0</v>
      </c>
      <c r="H69" s="89">
        <v>0</v>
      </c>
      <c r="I69" s="89">
        <v>4584.63572</v>
      </c>
      <c r="J69" s="89">
        <v>0</v>
      </c>
      <c r="K69" s="64"/>
      <c r="L69" s="64"/>
      <c r="M69" s="64"/>
    </row>
    <row r="70" spans="1:13" ht="30" customHeight="1">
      <c r="A70" s="70" t="s">
        <v>169</v>
      </c>
      <c r="B70" s="75" t="s">
        <v>137</v>
      </c>
      <c r="C70" s="75" t="s">
        <v>40</v>
      </c>
      <c r="D70" s="72">
        <f>H70+I70</f>
        <v>6767.242</v>
      </c>
      <c r="E70" s="72">
        <v>0</v>
      </c>
      <c r="F70" s="72">
        <f t="shared" si="13"/>
        <v>5887.5</v>
      </c>
      <c r="G70" s="72">
        <v>0</v>
      </c>
      <c r="H70" s="72">
        <v>5887.5</v>
      </c>
      <c r="I70" s="72">
        <v>879.742</v>
      </c>
      <c r="J70" s="72">
        <v>0</v>
      </c>
      <c r="K70" s="64"/>
      <c r="L70" s="64"/>
      <c r="M70" s="64"/>
    </row>
    <row r="71" spans="1:13" ht="30" customHeight="1">
      <c r="A71" s="70"/>
      <c r="B71" s="75"/>
      <c r="C71" s="75" t="s">
        <v>34</v>
      </c>
      <c r="D71" s="72">
        <f>F71+I71</f>
        <v>6767.242</v>
      </c>
      <c r="E71" s="72">
        <v>0</v>
      </c>
      <c r="F71" s="72">
        <f t="shared" si="13"/>
        <v>5887.5</v>
      </c>
      <c r="G71" s="72">
        <v>0</v>
      </c>
      <c r="H71" s="72">
        <v>5887.5</v>
      </c>
      <c r="I71" s="72">
        <v>879.742</v>
      </c>
      <c r="J71" s="72">
        <v>0</v>
      </c>
      <c r="K71" s="64"/>
      <c r="L71" s="64"/>
      <c r="M71" s="64"/>
    </row>
    <row r="72" spans="1:13" ht="25.5" customHeight="1">
      <c r="A72" s="70" t="s">
        <v>170</v>
      </c>
      <c r="B72" s="93" t="s">
        <v>171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1:13" ht="24.75" customHeight="1">
      <c r="A73" s="94" t="s">
        <v>172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24.75" customHeight="1">
      <c r="A74" s="94" t="s">
        <v>173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02.75" customHeight="1">
      <c r="A75" s="70" t="s">
        <v>174</v>
      </c>
      <c r="B75" s="74" t="s">
        <v>175</v>
      </c>
      <c r="C75" s="75" t="s">
        <v>23</v>
      </c>
      <c r="D75" s="72">
        <f>F75+I75</f>
        <v>8686.589</v>
      </c>
      <c r="E75" s="72">
        <v>0</v>
      </c>
      <c r="F75" s="95">
        <f>G75+H75</f>
        <v>6000</v>
      </c>
      <c r="G75" s="95">
        <v>6000</v>
      </c>
      <c r="H75" s="95">
        <v>0</v>
      </c>
      <c r="I75" s="72">
        <v>2686.589</v>
      </c>
      <c r="J75" s="72">
        <v>0</v>
      </c>
      <c r="K75" s="64" t="s">
        <v>49</v>
      </c>
      <c r="L75" s="63" t="s">
        <v>78</v>
      </c>
      <c r="M75" s="63"/>
    </row>
    <row r="76" spans="1:13" ht="62.25" customHeight="1">
      <c r="A76" s="70" t="s">
        <v>176</v>
      </c>
      <c r="B76" s="80" t="s">
        <v>177</v>
      </c>
      <c r="C76" s="75" t="s">
        <v>25</v>
      </c>
      <c r="D76" s="72">
        <f>D77+D78</f>
        <v>8250.4416</v>
      </c>
      <c r="E76" s="72">
        <v>0</v>
      </c>
      <c r="F76" s="95">
        <f>F77+F78</f>
        <v>6000</v>
      </c>
      <c r="G76" s="95">
        <f>G77+G78</f>
        <v>6000</v>
      </c>
      <c r="H76" s="95">
        <v>0</v>
      </c>
      <c r="I76" s="72">
        <f>I77+I78</f>
        <v>2250.4416</v>
      </c>
      <c r="J76" s="72">
        <v>0</v>
      </c>
      <c r="K76" s="64"/>
      <c r="L76" s="63"/>
      <c r="M76" s="63"/>
    </row>
    <row r="77" spans="1:13" ht="114" customHeight="1">
      <c r="A77" s="68" t="s">
        <v>178</v>
      </c>
      <c r="B77" s="74" t="s">
        <v>179</v>
      </c>
      <c r="C77" s="75" t="s">
        <v>25</v>
      </c>
      <c r="D77" s="66">
        <f aca="true" t="shared" si="14" ref="D77:D78">F77+I77</f>
        <v>6626.0722000000005</v>
      </c>
      <c r="E77" s="66">
        <v>0</v>
      </c>
      <c r="F77" s="67">
        <f aca="true" t="shared" si="15" ref="F77:F78">G77+H77</f>
        <v>4800.082</v>
      </c>
      <c r="G77" s="67">
        <v>4800.082</v>
      </c>
      <c r="H77" s="67">
        <v>0</v>
      </c>
      <c r="I77" s="66">
        <v>1825.9902</v>
      </c>
      <c r="J77" s="66">
        <v>0</v>
      </c>
      <c r="K77" s="64" t="s">
        <v>49</v>
      </c>
      <c r="L77" s="63"/>
      <c r="M77" s="63"/>
    </row>
    <row r="78" spans="1:13" ht="51.75" customHeight="1">
      <c r="A78" s="68" t="s">
        <v>180</v>
      </c>
      <c r="B78" s="74" t="s">
        <v>181</v>
      </c>
      <c r="C78" s="75" t="s">
        <v>25</v>
      </c>
      <c r="D78" s="66">
        <f t="shared" si="14"/>
        <v>1624.3693999999998</v>
      </c>
      <c r="E78" s="66">
        <v>0</v>
      </c>
      <c r="F78" s="67">
        <f t="shared" si="15"/>
        <v>1199.918</v>
      </c>
      <c r="G78" s="67">
        <v>1199.918</v>
      </c>
      <c r="H78" s="67">
        <v>0</v>
      </c>
      <c r="I78" s="66">
        <v>424.4514</v>
      </c>
      <c r="J78" s="66">
        <v>0</v>
      </c>
      <c r="K78" s="64"/>
      <c r="L78" s="63"/>
      <c r="M78" s="63"/>
    </row>
    <row r="79" spans="1:13" ht="45" customHeight="1">
      <c r="A79" s="70" t="s">
        <v>182</v>
      </c>
      <c r="B79" s="80" t="s">
        <v>183</v>
      </c>
      <c r="C79" s="75" t="s">
        <v>27</v>
      </c>
      <c r="D79" s="72">
        <f>D80+D81</f>
        <v>8330.71214</v>
      </c>
      <c r="E79" s="72">
        <f>E80+E81</f>
        <v>0</v>
      </c>
      <c r="F79" s="72">
        <f>F80+F81</f>
        <v>6000</v>
      </c>
      <c r="G79" s="72">
        <f>G80+G81</f>
        <v>6000</v>
      </c>
      <c r="H79" s="72">
        <f>H80+H81</f>
        <v>0</v>
      </c>
      <c r="I79" s="72">
        <f>I80+I81</f>
        <v>2330.71214</v>
      </c>
      <c r="J79" s="72">
        <f>J80+J81</f>
        <v>0</v>
      </c>
      <c r="K79" s="64"/>
      <c r="L79" s="63"/>
      <c r="M79" s="63"/>
    </row>
    <row r="80" spans="1:13" ht="51.75" customHeight="1">
      <c r="A80" s="68" t="s">
        <v>184</v>
      </c>
      <c r="B80" s="30" t="s">
        <v>185</v>
      </c>
      <c r="C80" s="64" t="s">
        <v>27</v>
      </c>
      <c r="D80" s="66">
        <f aca="true" t="shared" si="16" ref="D80:D85">F80+I80</f>
        <v>6002.639700000001</v>
      </c>
      <c r="E80" s="66">
        <v>0</v>
      </c>
      <c r="F80" s="67">
        <f aca="true" t="shared" si="17" ref="F80:F81">G80</f>
        <v>4500.11962</v>
      </c>
      <c r="G80" s="67">
        <v>4500.11962</v>
      </c>
      <c r="H80" s="67">
        <v>0</v>
      </c>
      <c r="I80" s="66">
        <v>1502.52008</v>
      </c>
      <c r="J80" s="66">
        <v>0</v>
      </c>
      <c r="K80" s="64"/>
      <c r="L80" s="63"/>
      <c r="M80" s="63"/>
    </row>
    <row r="81" spans="1:13" ht="62.25" customHeight="1">
      <c r="A81" s="68" t="s">
        <v>186</v>
      </c>
      <c r="B81" s="30" t="s">
        <v>187</v>
      </c>
      <c r="C81" s="64" t="s">
        <v>27</v>
      </c>
      <c r="D81" s="66">
        <f t="shared" si="16"/>
        <v>2328.07244</v>
      </c>
      <c r="E81" s="66">
        <v>0</v>
      </c>
      <c r="F81" s="67">
        <f t="shared" si="17"/>
        <v>1499.88038</v>
      </c>
      <c r="G81" s="67">
        <v>1499.88038</v>
      </c>
      <c r="H81" s="67">
        <v>0</v>
      </c>
      <c r="I81" s="66">
        <v>828.19206</v>
      </c>
      <c r="J81" s="66">
        <v>0</v>
      </c>
      <c r="K81" s="64" t="s">
        <v>49</v>
      </c>
      <c r="L81" s="63"/>
      <c r="M81" s="63"/>
    </row>
    <row r="82" spans="1:13" ht="93.75" customHeight="1">
      <c r="A82" s="70" t="s">
        <v>188</v>
      </c>
      <c r="B82" s="30" t="s">
        <v>189</v>
      </c>
      <c r="C82" s="75" t="s">
        <v>29</v>
      </c>
      <c r="D82" s="72">
        <f t="shared" si="16"/>
        <v>8662.675</v>
      </c>
      <c r="E82" s="72">
        <v>0</v>
      </c>
      <c r="F82" s="95">
        <f aca="true" t="shared" si="18" ref="F82:F85">H82+G82</f>
        <v>6000</v>
      </c>
      <c r="G82" s="95">
        <v>0</v>
      </c>
      <c r="H82" s="95">
        <v>6000</v>
      </c>
      <c r="I82" s="72">
        <v>2662.675</v>
      </c>
      <c r="J82" s="72">
        <v>0</v>
      </c>
      <c r="K82" s="64"/>
      <c r="L82" s="63"/>
      <c r="M82" s="63"/>
    </row>
    <row r="83" spans="1:13" ht="81" customHeight="1">
      <c r="A83" s="82" t="s">
        <v>190</v>
      </c>
      <c r="B83" s="92" t="s">
        <v>191</v>
      </c>
      <c r="C83" s="84" t="s">
        <v>31</v>
      </c>
      <c r="D83" s="85">
        <f t="shared" si="16"/>
        <v>7520.93732</v>
      </c>
      <c r="E83" s="85">
        <v>0</v>
      </c>
      <c r="F83" s="96">
        <f t="shared" si="18"/>
        <v>6000</v>
      </c>
      <c r="G83" s="96">
        <v>0</v>
      </c>
      <c r="H83" s="96">
        <v>6000</v>
      </c>
      <c r="I83" s="85">
        <v>1520.93732</v>
      </c>
      <c r="J83" s="85">
        <v>0</v>
      </c>
      <c r="K83" s="64"/>
      <c r="L83" s="97"/>
      <c r="M83" s="97"/>
    </row>
    <row r="84" spans="1:13" ht="69" customHeight="1">
      <c r="A84" s="70" t="s">
        <v>192</v>
      </c>
      <c r="B84" s="30" t="s">
        <v>193</v>
      </c>
      <c r="C84" s="75" t="s">
        <v>40</v>
      </c>
      <c r="D84" s="72">
        <f t="shared" si="16"/>
        <v>7500</v>
      </c>
      <c r="E84" s="72">
        <v>0</v>
      </c>
      <c r="F84" s="95">
        <f t="shared" si="18"/>
        <v>6000</v>
      </c>
      <c r="G84" s="95">
        <v>0</v>
      </c>
      <c r="H84" s="95">
        <v>6000</v>
      </c>
      <c r="I84" s="72">
        <v>1500</v>
      </c>
      <c r="J84" s="72">
        <v>0</v>
      </c>
      <c r="K84" s="64"/>
      <c r="L84" s="97"/>
      <c r="M84" s="97"/>
    </row>
    <row r="85" spans="1:13" ht="65.25" customHeight="1">
      <c r="A85" s="70" t="s">
        <v>194</v>
      </c>
      <c r="B85" s="98" t="s">
        <v>137</v>
      </c>
      <c r="C85" s="75">
        <v>2025</v>
      </c>
      <c r="D85" s="72">
        <f t="shared" si="16"/>
        <v>7500</v>
      </c>
      <c r="E85" s="72">
        <v>0</v>
      </c>
      <c r="F85" s="95">
        <f t="shared" si="18"/>
        <v>6000</v>
      </c>
      <c r="G85" s="95">
        <v>0</v>
      </c>
      <c r="H85" s="95">
        <v>6000</v>
      </c>
      <c r="I85" s="72">
        <v>1500</v>
      </c>
      <c r="J85" s="72">
        <v>0</v>
      </c>
      <c r="K85" s="64"/>
      <c r="L85" s="97"/>
      <c r="M85" s="97"/>
    </row>
    <row r="86" spans="1:13" ht="24.75" customHeight="1">
      <c r="A86" s="75"/>
      <c r="B86" s="75" t="s">
        <v>35</v>
      </c>
      <c r="C86" s="65" t="s">
        <v>19</v>
      </c>
      <c r="D86" s="72">
        <f>D19</f>
        <v>26889.40543</v>
      </c>
      <c r="E86" s="72">
        <v>0</v>
      </c>
      <c r="F86" s="72">
        <f>F19</f>
        <v>7400</v>
      </c>
      <c r="G86" s="72">
        <v>0</v>
      </c>
      <c r="H86" s="72">
        <f>H19</f>
        <v>7400</v>
      </c>
      <c r="I86" s="72">
        <f>I19</f>
        <v>19489.405430000003</v>
      </c>
      <c r="J86" s="72">
        <v>0</v>
      </c>
      <c r="K86" s="64"/>
      <c r="L86" s="63"/>
      <c r="M86" s="63"/>
    </row>
    <row r="87" spans="1:13" ht="24.75" customHeight="1">
      <c r="A87" s="75"/>
      <c r="B87" s="75"/>
      <c r="C87" s="65" t="s">
        <v>21</v>
      </c>
      <c r="D87" s="72">
        <f>D25</f>
        <v>9567.085579999999</v>
      </c>
      <c r="E87" s="72">
        <f>E25</f>
        <v>0</v>
      </c>
      <c r="F87" s="72">
        <f>F25</f>
        <v>3000</v>
      </c>
      <c r="G87" s="72">
        <f>G25</f>
        <v>0</v>
      </c>
      <c r="H87" s="72">
        <f>H25</f>
        <v>3000</v>
      </c>
      <c r="I87" s="72">
        <f>I25</f>
        <v>6567.08558</v>
      </c>
      <c r="J87" s="72">
        <f>J25</f>
        <v>0</v>
      </c>
      <c r="K87" s="64"/>
      <c r="L87" s="63"/>
      <c r="M87" s="63"/>
    </row>
    <row r="88" spans="1:13" ht="24.75" customHeight="1">
      <c r="A88" s="75"/>
      <c r="B88" s="75"/>
      <c r="C88" s="64" t="s">
        <v>23</v>
      </c>
      <c r="D88" s="72">
        <f>D31+D75</f>
        <v>10857.673999999999</v>
      </c>
      <c r="E88" s="72">
        <f>E31</f>
        <v>0</v>
      </c>
      <c r="F88" s="72">
        <f>F75</f>
        <v>6000</v>
      </c>
      <c r="G88" s="72">
        <f aca="true" t="shared" si="19" ref="G88:G89">G75</f>
        <v>6000</v>
      </c>
      <c r="H88" s="72">
        <f>H75</f>
        <v>0</v>
      </c>
      <c r="I88" s="72">
        <f>I31+I75</f>
        <v>4857.674</v>
      </c>
      <c r="J88" s="72">
        <v>0</v>
      </c>
      <c r="K88" s="64"/>
      <c r="L88" s="63"/>
      <c r="M88" s="63"/>
    </row>
    <row r="89" spans="1:13" ht="24.75" customHeight="1">
      <c r="A89" s="75"/>
      <c r="B89" s="75"/>
      <c r="C89" s="64" t="s">
        <v>25</v>
      </c>
      <c r="D89" s="72">
        <f>F89+I89</f>
        <v>9664.914700000001</v>
      </c>
      <c r="E89" s="72">
        <f>E35</f>
        <v>0</v>
      </c>
      <c r="F89" s="72">
        <f>G89</f>
        <v>6000</v>
      </c>
      <c r="G89" s="72">
        <f t="shared" si="19"/>
        <v>6000</v>
      </c>
      <c r="H89" s="72">
        <f>H35</f>
        <v>0</v>
      </c>
      <c r="I89" s="72">
        <f>I76+I35</f>
        <v>3664.9147000000003</v>
      </c>
      <c r="J89" s="72">
        <f>J35</f>
        <v>0</v>
      </c>
      <c r="K89" s="64"/>
      <c r="L89" s="63"/>
      <c r="M89" s="63"/>
    </row>
    <row r="90" spans="1:13" ht="24.75" customHeight="1">
      <c r="A90" s="75"/>
      <c r="B90" s="75"/>
      <c r="C90" s="64" t="s">
        <v>27</v>
      </c>
      <c r="D90" s="72">
        <f>D41+D79</f>
        <v>27616.866339999997</v>
      </c>
      <c r="E90" s="72">
        <f>E41+E79</f>
        <v>0</v>
      </c>
      <c r="F90" s="72">
        <f>F41+F79</f>
        <v>21081.1</v>
      </c>
      <c r="G90" s="72">
        <f>G41+G79</f>
        <v>6000</v>
      </c>
      <c r="H90" s="72">
        <f>H41+H79</f>
        <v>15081.099999999999</v>
      </c>
      <c r="I90" s="72">
        <f>I41+I79</f>
        <v>6535.76634</v>
      </c>
      <c r="J90" s="72">
        <v>0</v>
      </c>
      <c r="K90" s="64"/>
      <c r="L90" s="63"/>
      <c r="M90" s="63"/>
    </row>
    <row r="91" spans="1:13" ht="24.75" customHeight="1">
      <c r="A91" s="75"/>
      <c r="B91" s="75"/>
      <c r="C91" s="64" t="s">
        <v>29</v>
      </c>
      <c r="D91" s="72">
        <f aca="true" t="shared" si="20" ref="D91:D93">F91+I91</f>
        <v>24291.07836</v>
      </c>
      <c r="E91" s="72">
        <v>0</v>
      </c>
      <c r="F91" s="72">
        <f aca="true" t="shared" si="21" ref="F91:F93">G91+H91</f>
        <v>16636</v>
      </c>
      <c r="G91" s="72">
        <f aca="true" t="shared" si="22" ref="G91:G93">G82</f>
        <v>0</v>
      </c>
      <c r="H91" s="72">
        <f>H53+H82</f>
        <v>16636</v>
      </c>
      <c r="I91" s="72">
        <f>I82+I53</f>
        <v>7655.07836</v>
      </c>
      <c r="J91" s="72">
        <v>0</v>
      </c>
      <c r="K91" s="64"/>
      <c r="L91" s="63"/>
      <c r="M91" s="63"/>
    </row>
    <row r="92" spans="1:13" ht="24.75" customHeight="1">
      <c r="A92" s="75"/>
      <c r="B92" s="75"/>
      <c r="C92" s="88" t="s">
        <v>31</v>
      </c>
      <c r="D92" s="85">
        <f t="shared" si="20"/>
        <v>24545.07549</v>
      </c>
      <c r="E92" s="85">
        <v>0</v>
      </c>
      <c r="F92" s="85">
        <f t="shared" si="21"/>
        <v>15006</v>
      </c>
      <c r="G92" s="85">
        <f t="shared" si="22"/>
        <v>0</v>
      </c>
      <c r="H92" s="85">
        <f>H63+H83</f>
        <v>15006</v>
      </c>
      <c r="I92" s="85">
        <f>I63+I83</f>
        <v>9539.07549</v>
      </c>
      <c r="J92" s="85">
        <v>0</v>
      </c>
      <c r="K92" s="64"/>
      <c r="L92" s="63"/>
      <c r="M92" s="63"/>
    </row>
    <row r="93" spans="1:13" ht="24.75" customHeight="1">
      <c r="A93" s="75"/>
      <c r="B93" s="75"/>
      <c r="C93" s="54" t="s">
        <v>40</v>
      </c>
      <c r="D93" s="72">
        <f t="shared" si="20"/>
        <v>14267.242</v>
      </c>
      <c r="E93" s="72">
        <v>0</v>
      </c>
      <c r="F93" s="72">
        <f t="shared" si="21"/>
        <v>11887.5</v>
      </c>
      <c r="G93" s="72">
        <f t="shared" si="22"/>
        <v>0</v>
      </c>
      <c r="H93" s="72">
        <f aca="true" t="shared" si="23" ref="H93:H94">H70+H84</f>
        <v>11887.5</v>
      </c>
      <c r="I93" s="72">
        <f aca="true" t="shared" si="24" ref="I93:I94">I70+I84</f>
        <v>2379.742</v>
      </c>
      <c r="J93" s="72">
        <v>0</v>
      </c>
      <c r="K93" s="64"/>
      <c r="L93" s="63"/>
      <c r="M93" s="63"/>
    </row>
    <row r="94" spans="1:13" ht="24.75" customHeight="1">
      <c r="A94" s="75"/>
      <c r="B94" s="75"/>
      <c r="C94" s="54" t="s">
        <v>34</v>
      </c>
      <c r="D94" s="72">
        <f>D71+D85</f>
        <v>14267.242</v>
      </c>
      <c r="E94" s="72">
        <f>E71+E85</f>
        <v>0</v>
      </c>
      <c r="F94" s="72">
        <f>F71+F85</f>
        <v>11887.5</v>
      </c>
      <c r="G94" s="72">
        <f>G71+G85</f>
        <v>0</v>
      </c>
      <c r="H94" s="72">
        <f t="shared" si="23"/>
        <v>11887.5</v>
      </c>
      <c r="I94" s="72">
        <f t="shared" si="24"/>
        <v>2379.742</v>
      </c>
      <c r="J94" s="72">
        <v>0</v>
      </c>
      <c r="K94" s="64"/>
      <c r="L94" s="63"/>
      <c r="M94" s="63"/>
    </row>
    <row r="95" spans="1:13" ht="24.75" customHeight="1">
      <c r="A95" s="75"/>
      <c r="B95" s="75"/>
      <c r="C95" s="71" t="s">
        <v>195</v>
      </c>
      <c r="D95" s="72">
        <f>D86+D87+D88+D89+D90+D91+D92+D93+D94</f>
        <v>161966.5839</v>
      </c>
      <c r="E95" s="72">
        <f>E86+E87+E88+E89+E90</f>
        <v>0</v>
      </c>
      <c r="F95" s="72">
        <f>G95+H95</f>
        <v>98898.1</v>
      </c>
      <c r="G95" s="72">
        <f>G86+G87+G88+G89+G90+G91+G92+G93+G94</f>
        <v>18000</v>
      </c>
      <c r="H95" s="72">
        <f>H86+H87+H88+H89+H90+H91+H92+H93+H94</f>
        <v>80898.1</v>
      </c>
      <c r="I95" s="72">
        <f>I86+I87+I88+I89+I90+I91+I92+I93+I94</f>
        <v>63068.48389999999</v>
      </c>
      <c r="J95" s="72">
        <f>J86+J87+J88+J89+J90</f>
        <v>0</v>
      </c>
      <c r="K95" s="64"/>
      <c r="L95" s="63"/>
      <c r="M95" s="63"/>
    </row>
    <row r="96" spans="1:13" ht="31.5" customHeight="1">
      <c r="A96" s="99"/>
      <c r="B96" s="100"/>
      <c r="C96" s="101"/>
      <c r="D96" s="102"/>
      <c r="E96" s="102"/>
      <c r="F96" s="102"/>
      <c r="G96" s="102"/>
      <c r="H96" s="102"/>
      <c r="I96" s="102"/>
      <c r="J96" s="103"/>
      <c r="K96" s="99"/>
      <c r="L96" s="104"/>
      <c r="M96" s="104"/>
    </row>
    <row r="97" spans="2:9" ht="15">
      <c r="B97" s="48"/>
      <c r="C97" s="48"/>
      <c r="D97" s="48"/>
      <c r="G97" s="105"/>
      <c r="H97" s="105"/>
      <c r="I97" s="105"/>
    </row>
    <row r="98" ht="24.75" customHeight="1">
      <c r="B98" t="s">
        <v>59</v>
      </c>
    </row>
    <row r="99" spans="2:9" ht="15">
      <c r="B99" s="106"/>
      <c r="G99" s="105"/>
      <c r="H99" s="105"/>
      <c r="I99" s="105"/>
    </row>
    <row r="100" ht="30" customHeight="1">
      <c r="B100" s="106"/>
    </row>
    <row r="101" spans="2:9" ht="15">
      <c r="B101" s="106"/>
      <c r="G101" s="105"/>
      <c r="H101" s="105"/>
      <c r="I101" s="105"/>
    </row>
    <row r="102" ht="24" customHeight="1">
      <c r="B102" s="106"/>
    </row>
    <row r="103" spans="2:9" ht="15">
      <c r="B103" s="106"/>
      <c r="G103" s="105"/>
      <c r="H103" s="105"/>
      <c r="I103" s="105"/>
    </row>
    <row r="104" ht="15">
      <c r="B104" s="106"/>
    </row>
    <row r="105" spans="2:11" ht="15">
      <c r="B105" s="107"/>
      <c r="C105" s="107"/>
      <c r="D105" s="107"/>
      <c r="E105" s="107"/>
      <c r="F105" s="107"/>
      <c r="G105" s="108"/>
      <c r="H105" s="108"/>
      <c r="I105" s="108"/>
      <c r="J105" s="107"/>
      <c r="K105" s="107"/>
    </row>
  </sheetData>
  <sheetProtection selectLockedCells="1" selectUnlockedCells="1"/>
  <mergeCells count="60">
    <mergeCell ref="A1:M1"/>
    <mergeCell ref="A2:D2"/>
    <mergeCell ref="E2:M2"/>
    <mergeCell ref="A3:M3"/>
    <mergeCell ref="A4:M4"/>
    <mergeCell ref="A5:M5"/>
    <mergeCell ref="K6:M6"/>
    <mergeCell ref="A7:M7"/>
    <mergeCell ref="A9:A13"/>
    <mergeCell ref="B9:B13"/>
    <mergeCell ref="C9:C13"/>
    <mergeCell ref="D9:D13"/>
    <mergeCell ref="E9:I9"/>
    <mergeCell ref="J9:J13"/>
    <mergeCell ref="K9:K13"/>
    <mergeCell ref="L9:M13"/>
    <mergeCell ref="E10:E13"/>
    <mergeCell ref="F10:I10"/>
    <mergeCell ref="F11:H11"/>
    <mergeCell ref="I11:I13"/>
    <mergeCell ref="F12:F13"/>
    <mergeCell ref="G12:H12"/>
    <mergeCell ref="L14:M14"/>
    <mergeCell ref="B15:M15"/>
    <mergeCell ref="A16:M16"/>
    <mergeCell ref="A17:M17"/>
    <mergeCell ref="A18:M18"/>
    <mergeCell ref="L19:M21"/>
    <mergeCell ref="L22:M29"/>
    <mergeCell ref="L30:M38"/>
    <mergeCell ref="K35:K38"/>
    <mergeCell ref="K39:K48"/>
    <mergeCell ref="L39:M48"/>
    <mergeCell ref="K49:K57"/>
    <mergeCell ref="L49:M57"/>
    <mergeCell ref="K58:K67"/>
    <mergeCell ref="L58:M67"/>
    <mergeCell ref="L68:M68"/>
    <mergeCell ref="L69:M69"/>
    <mergeCell ref="A70:A71"/>
    <mergeCell ref="B70:B71"/>
    <mergeCell ref="K70:K71"/>
    <mergeCell ref="L70:M71"/>
    <mergeCell ref="B72:M72"/>
    <mergeCell ref="A73:M73"/>
    <mergeCell ref="A74:M74"/>
    <mergeCell ref="K75:K76"/>
    <mergeCell ref="L75:M82"/>
    <mergeCell ref="K77:K80"/>
    <mergeCell ref="K81:K85"/>
    <mergeCell ref="L83:M85"/>
    <mergeCell ref="A86:A95"/>
    <mergeCell ref="B86:B95"/>
    <mergeCell ref="K86:K95"/>
    <mergeCell ref="L86:M95"/>
    <mergeCell ref="G97:I97"/>
    <mergeCell ref="G99:I99"/>
    <mergeCell ref="G101:I101"/>
    <mergeCell ref="G103:I103"/>
    <mergeCell ref="G105:I105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75"/>
  <rowBreaks count="4" manualBreakCount="4">
    <brk id="21" max="255" man="1"/>
    <brk id="29" max="255" man="1"/>
    <brk id="38" max="25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38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spans="1:13" ht="21" customHeight="1">
      <c r="A1" s="47" t="s">
        <v>196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09"/>
    </row>
    <row r="2" spans="1:13" ht="21" customHeight="1">
      <c r="A2" s="1" t="s">
        <v>197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8"/>
    </row>
    <row r="3" spans="1:13" ht="21" customHeight="1">
      <c r="A3" s="1" t="s">
        <v>198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8"/>
    </row>
    <row r="4" spans="1:13" ht="21" customHeight="1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8"/>
    </row>
    <row r="5" spans="1:13" ht="21" customHeight="1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8"/>
    </row>
    <row r="6" spans="1:12" ht="15" customHeight="1">
      <c r="A6" s="110"/>
      <c r="J6" s="1"/>
      <c r="K6" s="1"/>
      <c r="L6" s="1"/>
    </row>
    <row r="7" spans="1:12" ht="54" customHeight="1">
      <c r="A7" s="111" t="s">
        <v>199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8.75" customHeight="1">
      <c r="A9" s="54" t="s">
        <v>2</v>
      </c>
      <c r="B9" s="54" t="s">
        <v>200</v>
      </c>
      <c r="C9" s="54" t="s">
        <v>67</v>
      </c>
      <c r="D9" s="54" t="s">
        <v>5</v>
      </c>
      <c r="E9" s="54" t="s">
        <v>201</v>
      </c>
      <c r="F9" s="54"/>
      <c r="G9" s="54"/>
      <c r="H9" s="54"/>
      <c r="I9" s="54"/>
      <c r="J9" s="54" t="s">
        <v>202</v>
      </c>
      <c r="K9" s="54" t="s">
        <v>203</v>
      </c>
      <c r="L9" s="54" t="s">
        <v>204</v>
      </c>
    </row>
    <row r="10" spans="1:12" ht="18" customHeight="1">
      <c r="A10" s="54"/>
      <c r="B10" s="54"/>
      <c r="C10" s="54"/>
      <c r="D10" s="54"/>
      <c r="E10" s="54" t="s">
        <v>205</v>
      </c>
      <c r="F10" s="54" t="s">
        <v>70</v>
      </c>
      <c r="G10" s="54"/>
      <c r="H10" s="54"/>
      <c r="I10" s="54"/>
      <c r="J10" s="54"/>
      <c r="K10" s="54"/>
      <c r="L10" s="54"/>
    </row>
    <row r="11" spans="1:12" ht="27" customHeight="1">
      <c r="A11" s="54"/>
      <c r="B11" s="54"/>
      <c r="C11" s="54"/>
      <c r="D11" s="54"/>
      <c r="E11" s="54"/>
      <c r="F11" s="54" t="s">
        <v>206</v>
      </c>
      <c r="G11" s="54"/>
      <c r="H11" s="54"/>
      <c r="I11" s="54" t="s">
        <v>12</v>
      </c>
      <c r="J11" s="54"/>
      <c r="K11" s="54"/>
      <c r="L11" s="54"/>
    </row>
    <row r="12" spans="1:12" ht="18.75" customHeight="1">
      <c r="A12" s="54"/>
      <c r="B12" s="54"/>
      <c r="C12" s="54"/>
      <c r="D12" s="54"/>
      <c r="E12" s="54"/>
      <c r="F12" s="54" t="s">
        <v>13</v>
      </c>
      <c r="G12" s="54" t="s">
        <v>14</v>
      </c>
      <c r="H12" s="54"/>
      <c r="I12" s="54"/>
      <c r="J12" s="54"/>
      <c r="K12" s="54"/>
      <c r="L12" s="54"/>
    </row>
    <row r="13" spans="1:12" ht="40.5" customHeight="1">
      <c r="A13" s="54"/>
      <c r="B13" s="54"/>
      <c r="C13" s="54"/>
      <c r="D13" s="54"/>
      <c r="E13" s="54"/>
      <c r="F13" s="54"/>
      <c r="G13" s="54" t="s">
        <v>15</v>
      </c>
      <c r="H13" s="54" t="s">
        <v>16</v>
      </c>
      <c r="I13" s="54"/>
      <c r="J13" s="54"/>
      <c r="K13" s="54"/>
      <c r="L13" s="54"/>
    </row>
    <row r="14" spans="1:12" ht="12.75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55">
        <v>8</v>
      </c>
      <c r="I14" s="55">
        <v>9</v>
      </c>
      <c r="J14" s="55">
        <v>10</v>
      </c>
      <c r="K14" s="55">
        <v>11</v>
      </c>
      <c r="L14" s="55">
        <v>12</v>
      </c>
    </row>
    <row r="15" spans="1:12" ht="21" customHeight="1">
      <c r="A15" s="113">
        <v>1</v>
      </c>
      <c r="B15" s="114" t="s">
        <v>207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21.75" customHeight="1">
      <c r="A16" s="115" t="s">
        <v>208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12.75" customHeight="1">
      <c r="A17" s="115" t="s">
        <v>209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 ht="11.2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2" ht="20.25" customHeight="1">
      <c r="A19" s="116" t="s">
        <v>76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3" ht="19.5" customHeight="1">
      <c r="A20" s="63" t="s">
        <v>37</v>
      </c>
      <c r="B20" s="64" t="s">
        <v>210</v>
      </c>
      <c r="C20" s="65" t="s">
        <v>19</v>
      </c>
      <c r="D20" s="66">
        <f aca="true" t="shared" si="0" ref="D20:D26">I20</f>
        <v>1087.928</v>
      </c>
      <c r="E20" s="66">
        <v>0</v>
      </c>
      <c r="F20" s="66">
        <v>0</v>
      </c>
      <c r="G20" s="66">
        <v>0</v>
      </c>
      <c r="H20" s="66">
        <v>0</v>
      </c>
      <c r="I20" s="66">
        <v>1087.928</v>
      </c>
      <c r="J20" s="66">
        <v>0</v>
      </c>
      <c r="K20" s="65" t="s">
        <v>211</v>
      </c>
      <c r="L20" s="64" t="s">
        <v>212</v>
      </c>
      <c r="M20" s="117"/>
    </row>
    <row r="21" spans="1:13" ht="19.5" customHeight="1">
      <c r="A21" s="63"/>
      <c r="B21" s="64"/>
      <c r="C21" s="64" t="s">
        <v>21</v>
      </c>
      <c r="D21" s="66">
        <f t="shared" si="0"/>
        <v>1087.445</v>
      </c>
      <c r="E21" s="66">
        <v>0</v>
      </c>
      <c r="F21" s="66">
        <v>0</v>
      </c>
      <c r="G21" s="66">
        <v>0</v>
      </c>
      <c r="H21" s="66">
        <v>0</v>
      </c>
      <c r="I21" s="66">
        <v>1087.445</v>
      </c>
      <c r="J21" s="66">
        <v>0</v>
      </c>
      <c r="K21" s="65"/>
      <c r="L21" s="64"/>
      <c r="M21" s="117"/>
    </row>
    <row r="22" spans="1:13" ht="19.5" customHeight="1">
      <c r="A22" s="63"/>
      <c r="B22" s="64"/>
      <c r="C22" s="64" t="s">
        <v>23</v>
      </c>
      <c r="D22" s="66">
        <f t="shared" si="0"/>
        <v>1130.876</v>
      </c>
      <c r="E22" s="66">
        <v>0</v>
      </c>
      <c r="F22" s="66">
        <v>0</v>
      </c>
      <c r="G22" s="66">
        <v>0</v>
      </c>
      <c r="H22" s="66">
        <v>0</v>
      </c>
      <c r="I22" s="66">
        <v>1130.876</v>
      </c>
      <c r="J22" s="66">
        <v>0</v>
      </c>
      <c r="K22" s="65"/>
      <c r="L22" s="64"/>
      <c r="M22" s="117"/>
    </row>
    <row r="23" spans="1:13" ht="19.5" customHeight="1">
      <c r="A23" s="63"/>
      <c r="B23" s="64"/>
      <c r="C23" s="64" t="s">
        <v>25</v>
      </c>
      <c r="D23" s="66">
        <f t="shared" si="0"/>
        <v>1093.832</v>
      </c>
      <c r="E23" s="66">
        <v>0</v>
      </c>
      <c r="F23" s="66">
        <v>0</v>
      </c>
      <c r="G23" s="66">
        <v>0</v>
      </c>
      <c r="H23" s="66">
        <v>0</v>
      </c>
      <c r="I23" s="66">
        <v>1093.832</v>
      </c>
      <c r="J23" s="66">
        <v>0</v>
      </c>
      <c r="K23" s="65"/>
      <c r="L23" s="64"/>
      <c r="M23" s="117"/>
    </row>
    <row r="24" spans="1:13" ht="19.5" customHeight="1">
      <c r="A24" s="63"/>
      <c r="B24" s="64"/>
      <c r="C24" s="64" t="s">
        <v>27</v>
      </c>
      <c r="D24" s="66">
        <f t="shared" si="0"/>
        <v>1104.852</v>
      </c>
      <c r="E24" s="66">
        <v>0</v>
      </c>
      <c r="F24" s="66">
        <v>0</v>
      </c>
      <c r="G24" s="66">
        <v>0</v>
      </c>
      <c r="H24" s="66">
        <v>0</v>
      </c>
      <c r="I24" s="66">
        <v>1104.852</v>
      </c>
      <c r="J24" s="66">
        <v>0</v>
      </c>
      <c r="K24" s="65"/>
      <c r="L24" s="64"/>
      <c r="M24" s="117"/>
    </row>
    <row r="25" spans="1:13" ht="19.5" customHeight="1">
      <c r="A25" s="63"/>
      <c r="B25" s="64"/>
      <c r="C25" s="64" t="s">
        <v>29</v>
      </c>
      <c r="D25" s="66">
        <f t="shared" si="0"/>
        <v>1104.048</v>
      </c>
      <c r="E25" s="66">
        <v>0</v>
      </c>
      <c r="F25" s="66">
        <v>0</v>
      </c>
      <c r="G25" s="66">
        <v>0</v>
      </c>
      <c r="H25" s="66">
        <v>0</v>
      </c>
      <c r="I25" s="66">
        <v>1104.048</v>
      </c>
      <c r="J25" s="66">
        <v>0</v>
      </c>
      <c r="K25" s="65"/>
      <c r="L25" s="64"/>
      <c r="M25" s="117"/>
    </row>
    <row r="26" spans="1:13" ht="19.5" customHeight="1">
      <c r="A26" s="63"/>
      <c r="B26" s="64"/>
      <c r="C26" s="88" t="s">
        <v>31</v>
      </c>
      <c r="D26" s="89">
        <f t="shared" si="0"/>
        <v>1240.521</v>
      </c>
      <c r="E26" s="89">
        <v>0</v>
      </c>
      <c r="F26" s="89">
        <v>0</v>
      </c>
      <c r="G26" s="89">
        <v>0</v>
      </c>
      <c r="H26" s="89">
        <v>0</v>
      </c>
      <c r="I26" s="89">
        <f>1250-9.479</f>
        <v>1240.521</v>
      </c>
      <c r="J26" s="89">
        <v>0</v>
      </c>
      <c r="K26" s="65"/>
      <c r="L26" s="64"/>
      <c r="M26" s="117"/>
    </row>
    <row r="27" spans="1:13" ht="19.5" customHeight="1">
      <c r="A27" s="63"/>
      <c r="B27" s="64"/>
      <c r="C27" s="64" t="s">
        <v>40</v>
      </c>
      <c r="D27" s="66">
        <v>1250</v>
      </c>
      <c r="E27" s="66">
        <v>0</v>
      </c>
      <c r="F27" s="66">
        <v>0</v>
      </c>
      <c r="G27" s="66">
        <v>0</v>
      </c>
      <c r="H27" s="66">
        <v>0</v>
      </c>
      <c r="I27" s="66">
        <v>1250</v>
      </c>
      <c r="J27" s="66">
        <v>0</v>
      </c>
      <c r="K27" s="65"/>
      <c r="L27" s="64"/>
      <c r="M27" s="117"/>
    </row>
    <row r="28" spans="1:13" ht="19.5" customHeight="1">
      <c r="A28" s="63"/>
      <c r="B28" s="64"/>
      <c r="C28" s="64" t="s">
        <v>34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5"/>
      <c r="L28" s="64"/>
      <c r="M28" s="117"/>
    </row>
    <row r="29" spans="1:13" ht="19.5" customHeight="1">
      <c r="A29" s="118" t="s">
        <v>42</v>
      </c>
      <c r="B29" s="76" t="s">
        <v>213</v>
      </c>
      <c r="C29" s="65" t="s">
        <v>19</v>
      </c>
      <c r="D29" s="66">
        <f aca="true" t="shared" si="1" ref="D29:D31">E29+I29</f>
        <v>120.6</v>
      </c>
      <c r="E29" s="66">
        <v>120.6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5" t="s">
        <v>211</v>
      </c>
      <c r="L29" s="64"/>
      <c r="M29" s="117"/>
    </row>
    <row r="30" spans="1:13" ht="19.5" customHeight="1">
      <c r="A30" s="118"/>
      <c r="B30" s="76"/>
      <c r="C30" s="64" t="s">
        <v>21</v>
      </c>
      <c r="D30" s="66">
        <f t="shared" si="1"/>
        <v>120.6</v>
      </c>
      <c r="E30" s="66">
        <v>120.6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5"/>
      <c r="L30" s="64"/>
      <c r="M30" s="117"/>
    </row>
    <row r="31" spans="1:13" ht="19.5" customHeight="1">
      <c r="A31" s="118"/>
      <c r="B31" s="76"/>
      <c r="C31" s="64" t="s">
        <v>23</v>
      </c>
      <c r="D31" s="23">
        <f t="shared" si="1"/>
        <v>123.3</v>
      </c>
      <c r="E31" s="23">
        <v>123.3</v>
      </c>
      <c r="F31" s="66">
        <v>0</v>
      </c>
      <c r="G31" s="66">
        <v>0</v>
      </c>
      <c r="H31" s="66">
        <v>0</v>
      </c>
      <c r="I31" s="23">
        <v>0</v>
      </c>
      <c r="J31" s="23">
        <v>0</v>
      </c>
      <c r="K31" s="65"/>
      <c r="L31" s="64"/>
      <c r="M31" s="119"/>
    </row>
    <row r="32" spans="1:13" ht="19.5" customHeight="1">
      <c r="A32" s="120"/>
      <c r="B32" s="121"/>
      <c r="C32" s="64" t="s">
        <v>25</v>
      </c>
      <c r="D32" s="23">
        <f aca="true" t="shared" si="2" ref="D32:D36">E32</f>
        <v>123.3</v>
      </c>
      <c r="E32" s="23">
        <v>123.3</v>
      </c>
      <c r="F32" s="66">
        <v>0</v>
      </c>
      <c r="G32" s="66">
        <v>0</v>
      </c>
      <c r="H32" s="66">
        <v>0</v>
      </c>
      <c r="I32" s="23">
        <v>0</v>
      </c>
      <c r="J32" s="23">
        <v>0</v>
      </c>
      <c r="K32" s="122"/>
      <c r="L32" s="64" t="s">
        <v>212</v>
      </c>
      <c r="M32" s="119"/>
    </row>
    <row r="33" spans="1:13" ht="19.5" customHeight="1">
      <c r="A33" s="120"/>
      <c r="B33" s="121"/>
      <c r="C33" s="64" t="s">
        <v>27</v>
      </c>
      <c r="D33" s="23">
        <f t="shared" si="2"/>
        <v>0</v>
      </c>
      <c r="E33" s="23">
        <v>0</v>
      </c>
      <c r="F33" s="66">
        <v>0</v>
      </c>
      <c r="G33" s="66">
        <v>0</v>
      </c>
      <c r="H33" s="66">
        <v>0</v>
      </c>
      <c r="I33" s="23">
        <v>0</v>
      </c>
      <c r="J33" s="23">
        <v>0</v>
      </c>
      <c r="K33" s="122"/>
      <c r="L33" s="64"/>
      <c r="M33" s="119"/>
    </row>
    <row r="34" spans="1:13" ht="19.5" customHeight="1">
      <c r="A34" s="120"/>
      <c r="B34" s="121"/>
      <c r="C34" s="64" t="s">
        <v>29</v>
      </c>
      <c r="D34" s="23">
        <f t="shared" si="2"/>
        <v>0</v>
      </c>
      <c r="E34" s="23">
        <v>0</v>
      </c>
      <c r="F34" s="66">
        <v>0</v>
      </c>
      <c r="G34" s="66">
        <v>0</v>
      </c>
      <c r="H34" s="66">
        <v>0</v>
      </c>
      <c r="I34" s="23">
        <v>0</v>
      </c>
      <c r="J34" s="23">
        <v>0</v>
      </c>
      <c r="K34" s="122"/>
      <c r="L34" s="64"/>
      <c r="M34" s="119"/>
    </row>
    <row r="35" spans="1:13" ht="19.5" customHeight="1">
      <c r="A35" s="120"/>
      <c r="B35" s="121"/>
      <c r="C35" s="64" t="s">
        <v>31</v>
      </c>
      <c r="D35" s="23">
        <f t="shared" si="2"/>
        <v>0</v>
      </c>
      <c r="E35" s="23">
        <v>0</v>
      </c>
      <c r="F35" s="66">
        <v>0</v>
      </c>
      <c r="G35" s="66">
        <v>0</v>
      </c>
      <c r="H35" s="66">
        <v>0</v>
      </c>
      <c r="I35" s="23">
        <v>0</v>
      </c>
      <c r="J35" s="23">
        <v>0</v>
      </c>
      <c r="K35" s="122"/>
      <c r="L35" s="64"/>
      <c r="M35" s="119"/>
    </row>
    <row r="36" spans="1:13" ht="19.5" customHeight="1">
      <c r="A36" s="123"/>
      <c r="B36" s="121"/>
      <c r="C36" s="64" t="s">
        <v>40</v>
      </c>
      <c r="D36" s="23">
        <f t="shared" si="2"/>
        <v>0</v>
      </c>
      <c r="E36" s="23">
        <v>0</v>
      </c>
      <c r="F36" s="66">
        <v>0</v>
      </c>
      <c r="G36" s="66">
        <v>0</v>
      </c>
      <c r="H36" s="66">
        <v>0</v>
      </c>
      <c r="I36" s="23">
        <v>0</v>
      </c>
      <c r="J36" s="23">
        <v>0</v>
      </c>
      <c r="K36" s="122"/>
      <c r="L36" s="64"/>
      <c r="M36" s="119"/>
    </row>
    <row r="37" spans="1:14" ht="19.5" customHeight="1">
      <c r="A37" s="63" t="s">
        <v>47</v>
      </c>
      <c r="B37" s="64" t="s">
        <v>214</v>
      </c>
      <c r="C37" s="65" t="s">
        <v>19</v>
      </c>
      <c r="D37" s="66">
        <f aca="true" t="shared" si="3" ref="D37:D84">I37</f>
        <v>139.72</v>
      </c>
      <c r="E37" s="66">
        <v>0</v>
      </c>
      <c r="F37" s="66">
        <v>0</v>
      </c>
      <c r="G37" s="66">
        <v>0</v>
      </c>
      <c r="H37" s="66">
        <v>0</v>
      </c>
      <c r="I37" s="66">
        <v>139.72</v>
      </c>
      <c r="J37" s="66">
        <v>0</v>
      </c>
      <c r="K37" s="64" t="s">
        <v>215</v>
      </c>
      <c r="L37" s="64"/>
      <c r="M37" s="119"/>
      <c r="N37" s="32"/>
    </row>
    <row r="38" spans="1:14" ht="19.5" customHeight="1">
      <c r="A38" s="63"/>
      <c r="B38" s="64"/>
      <c r="C38" s="64" t="s">
        <v>21</v>
      </c>
      <c r="D38" s="66">
        <f t="shared" si="3"/>
        <v>97.2</v>
      </c>
      <c r="E38" s="66">
        <v>0</v>
      </c>
      <c r="F38" s="66">
        <v>0</v>
      </c>
      <c r="G38" s="66">
        <v>0</v>
      </c>
      <c r="H38" s="66">
        <v>0</v>
      </c>
      <c r="I38" s="23">
        <v>97.2</v>
      </c>
      <c r="J38" s="23">
        <v>0</v>
      </c>
      <c r="K38" s="64"/>
      <c r="L38" s="64"/>
      <c r="M38" s="119"/>
      <c r="N38" s="32"/>
    </row>
    <row r="39" spans="1:14" ht="19.5" customHeight="1">
      <c r="A39" s="63"/>
      <c r="B39" s="64"/>
      <c r="C39" s="64" t="s">
        <v>23</v>
      </c>
      <c r="D39" s="23">
        <f t="shared" si="3"/>
        <v>84.34</v>
      </c>
      <c r="E39" s="23">
        <v>0</v>
      </c>
      <c r="F39" s="66">
        <v>0</v>
      </c>
      <c r="G39" s="66">
        <v>0</v>
      </c>
      <c r="H39" s="66">
        <v>0</v>
      </c>
      <c r="I39" s="23">
        <v>84.34</v>
      </c>
      <c r="J39" s="23">
        <v>0</v>
      </c>
      <c r="K39" s="64"/>
      <c r="L39" s="64"/>
      <c r="M39" s="119"/>
      <c r="N39" s="32"/>
    </row>
    <row r="40" spans="1:14" ht="19.5" customHeight="1">
      <c r="A40" s="63"/>
      <c r="B40" s="64"/>
      <c r="C40" s="64" t="s">
        <v>25</v>
      </c>
      <c r="D40" s="23">
        <f t="shared" si="3"/>
        <v>83.23608</v>
      </c>
      <c r="E40" s="23">
        <v>0</v>
      </c>
      <c r="F40" s="66">
        <v>0</v>
      </c>
      <c r="G40" s="66">
        <v>0</v>
      </c>
      <c r="H40" s="66">
        <v>0</v>
      </c>
      <c r="I40" s="23">
        <v>83.23608</v>
      </c>
      <c r="J40" s="23">
        <v>0</v>
      </c>
      <c r="K40" s="64"/>
      <c r="L40" s="64"/>
      <c r="M40" s="119"/>
      <c r="N40" s="32"/>
    </row>
    <row r="41" spans="1:14" ht="19.5" customHeight="1">
      <c r="A41" s="63"/>
      <c r="B41" s="64"/>
      <c r="C41" s="64" t="s">
        <v>27</v>
      </c>
      <c r="D41" s="23">
        <f t="shared" si="3"/>
        <v>84.5</v>
      </c>
      <c r="E41" s="23">
        <v>0</v>
      </c>
      <c r="F41" s="23">
        <v>0</v>
      </c>
      <c r="G41" s="23">
        <v>0</v>
      </c>
      <c r="H41" s="23">
        <v>0</v>
      </c>
      <c r="I41" s="23">
        <f>132-47.5</f>
        <v>84.5</v>
      </c>
      <c r="J41" s="23">
        <v>0</v>
      </c>
      <c r="K41" s="64"/>
      <c r="L41" s="64"/>
      <c r="M41" s="119"/>
      <c r="N41" s="32"/>
    </row>
    <row r="42" spans="1:14" ht="19.5" customHeight="1">
      <c r="A42" s="63"/>
      <c r="B42" s="64"/>
      <c r="C42" s="64" t="s">
        <v>29</v>
      </c>
      <c r="D42" s="23">
        <f t="shared" si="3"/>
        <v>82.7925</v>
      </c>
      <c r="E42" s="23">
        <v>0</v>
      </c>
      <c r="F42" s="23">
        <v>0</v>
      </c>
      <c r="G42" s="23">
        <v>0</v>
      </c>
      <c r="H42" s="23">
        <v>0</v>
      </c>
      <c r="I42" s="23">
        <v>82.7925</v>
      </c>
      <c r="J42" s="23">
        <v>0</v>
      </c>
      <c r="K42" s="64"/>
      <c r="L42" s="64"/>
      <c r="M42" s="119"/>
      <c r="N42" s="32"/>
    </row>
    <row r="43" spans="1:14" ht="19.5" customHeight="1">
      <c r="A43" s="63"/>
      <c r="B43" s="64"/>
      <c r="C43" s="88" t="s">
        <v>31</v>
      </c>
      <c r="D43" s="26">
        <f t="shared" si="3"/>
        <v>134.55</v>
      </c>
      <c r="E43" s="26">
        <v>0</v>
      </c>
      <c r="F43" s="26">
        <v>0</v>
      </c>
      <c r="G43" s="26">
        <v>0</v>
      </c>
      <c r="H43" s="26">
        <v>0</v>
      </c>
      <c r="I43" s="26">
        <v>134.55</v>
      </c>
      <c r="J43" s="26">
        <v>0</v>
      </c>
      <c r="K43" s="64"/>
      <c r="L43" s="64"/>
      <c r="M43" s="119"/>
      <c r="N43" s="32"/>
    </row>
    <row r="44" spans="1:14" ht="19.5" customHeight="1">
      <c r="A44" s="63"/>
      <c r="B44" s="64"/>
      <c r="C44" s="64" t="s">
        <v>40</v>
      </c>
      <c r="D44" s="23">
        <f t="shared" si="3"/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64"/>
      <c r="L44" s="64"/>
      <c r="M44" s="119"/>
      <c r="N44" s="32"/>
    </row>
    <row r="45" spans="1:14" ht="19.5" customHeight="1">
      <c r="A45" s="63"/>
      <c r="B45" s="64"/>
      <c r="C45" s="64" t="s">
        <v>34</v>
      </c>
      <c r="D45" s="23">
        <f t="shared" si="3"/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64"/>
      <c r="L45" s="64"/>
      <c r="M45" s="119"/>
      <c r="N45" s="32"/>
    </row>
    <row r="46" spans="1:14" ht="19.5" customHeight="1">
      <c r="A46" s="63" t="s">
        <v>51</v>
      </c>
      <c r="B46" s="64" t="s">
        <v>216</v>
      </c>
      <c r="C46" s="65" t="s">
        <v>19</v>
      </c>
      <c r="D46" s="23">
        <f t="shared" si="3"/>
        <v>675.03571</v>
      </c>
      <c r="E46" s="23">
        <v>0</v>
      </c>
      <c r="F46" s="66">
        <v>0</v>
      </c>
      <c r="G46" s="66">
        <v>0</v>
      </c>
      <c r="H46" s="66">
        <v>0</v>
      </c>
      <c r="I46" s="23">
        <v>675.03571</v>
      </c>
      <c r="J46" s="23">
        <v>0</v>
      </c>
      <c r="K46" s="65" t="s">
        <v>211</v>
      </c>
      <c r="L46" s="64"/>
      <c r="M46" s="119"/>
      <c r="N46" s="32"/>
    </row>
    <row r="47" spans="1:14" ht="19.5" customHeight="1">
      <c r="A47" s="63"/>
      <c r="B47" s="64"/>
      <c r="C47" s="64" t="s">
        <v>21</v>
      </c>
      <c r="D47" s="23">
        <f t="shared" si="3"/>
        <v>680</v>
      </c>
      <c r="E47" s="23">
        <v>0</v>
      </c>
      <c r="F47" s="66">
        <v>0</v>
      </c>
      <c r="G47" s="66">
        <v>0</v>
      </c>
      <c r="H47" s="66">
        <v>0</v>
      </c>
      <c r="I47" s="23">
        <v>680</v>
      </c>
      <c r="J47" s="23">
        <v>0</v>
      </c>
      <c r="K47" s="65"/>
      <c r="L47" s="64"/>
      <c r="M47" s="119"/>
      <c r="N47" s="32"/>
    </row>
    <row r="48" spans="1:14" ht="19.5" customHeight="1">
      <c r="A48" s="63"/>
      <c r="B48" s="64"/>
      <c r="C48" s="64" t="s">
        <v>23</v>
      </c>
      <c r="D48" s="23">
        <f t="shared" si="3"/>
        <v>0</v>
      </c>
      <c r="E48" s="23">
        <v>0</v>
      </c>
      <c r="F48" s="66">
        <v>0</v>
      </c>
      <c r="G48" s="66">
        <v>0</v>
      </c>
      <c r="H48" s="66">
        <v>0</v>
      </c>
      <c r="I48" s="23">
        <v>0</v>
      </c>
      <c r="J48" s="23">
        <v>0</v>
      </c>
      <c r="K48" s="65"/>
      <c r="L48" s="64"/>
      <c r="M48" s="119"/>
      <c r="N48" s="32"/>
    </row>
    <row r="49" spans="1:14" ht="19.5" customHeight="1">
      <c r="A49" s="63"/>
      <c r="B49" s="64"/>
      <c r="C49" s="64" t="s">
        <v>25</v>
      </c>
      <c r="D49" s="23">
        <f t="shared" si="3"/>
        <v>0</v>
      </c>
      <c r="E49" s="23">
        <v>0</v>
      </c>
      <c r="F49" s="66">
        <v>0</v>
      </c>
      <c r="G49" s="66">
        <v>0</v>
      </c>
      <c r="H49" s="66">
        <v>0</v>
      </c>
      <c r="I49" s="23">
        <v>0</v>
      </c>
      <c r="J49" s="23">
        <v>0</v>
      </c>
      <c r="K49" s="65"/>
      <c r="L49" s="64"/>
      <c r="M49" s="119"/>
      <c r="N49" s="32"/>
    </row>
    <row r="50" spans="1:14" ht="19.5" customHeight="1">
      <c r="A50" s="63"/>
      <c r="B50" s="64"/>
      <c r="C50" s="64" t="s">
        <v>27</v>
      </c>
      <c r="D50" s="23">
        <f t="shared" si="3"/>
        <v>0</v>
      </c>
      <c r="E50" s="23">
        <v>0</v>
      </c>
      <c r="F50" s="66">
        <v>0</v>
      </c>
      <c r="G50" s="66">
        <v>0</v>
      </c>
      <c r="H50" s="66">
        <v>0</v>
      </c>
      <c r="I50" s="23">
        <v>0</v>
      </c>
      <c r="J50" s="23">
        <v>0</v>
      </c>
      <c r="K50" s="65"/>
      <c r="L50" s="64"/>
      <c r="M50" s="119"/>
      <c r="N50" s="32"/>
    </row>
    <row r="51" spans="1:14" ht="19.5" customHeight="1">
      <c r="A51" s="63"/>
      <c r="B51" s="64"/>
      <c r="C51" s="64" t="s">
        <v>29</v>
      </c>
      <c r="D51" s="23">
        <f t="shared" si="3"/>
        <v>2861.2418</v>
      </c>
      <c r="E51" s="23">
        <v>0</v>
      </c>
      <c r="F51" s="66">
        <v>0</v>
      </c>
      <c r="G51" s="66">
        <v>0</v>
      </c>
      <c r="H51" s="66">
        <v>0</v>
      </c>
      <c r="I51" s="23">
        <v>2861.2418</v>
      </c>
      <c r="J51" s="23">
        <v>0</v>
      </c>
      <c r="K51" s="65"/>
      <c r="L51" s="64"/>
      <c r="M51" s="119"/>
      <c r="N51" s="32"/>
    </row>
    <row r="52" spans="1:14" ht="19.5" customHeight="1">
      <c r="A52" s="63"/>
      <c r="B52" s="64"/>
      <c r="C52" s="88" t="s">
        <v>31</v>
      </c>
      <c r="D52" s="26">
        <f t="shared" si="3"/>
        <v>1573.43101</v>
      </c>
      <c r="E52" s="26">
        <v>0</v>
      </c>
      <c r="F52" s="89">
        <v>0</v>
      </c>
      <c r="G52" s="89">
        <v>0</v>
      </c>
      <c r="H52" s="89">
        <v>0</v>
      </c>
      <c r="I52" s="26">
        <v>1573.43101</v>
      </c>
      <c r="J52" s="26">
        <v>0</v>
      </c>
      <c r="K52" s="65"/>
      <c r="L52" s="64"/>
      <c r="M52" s="119"/>
      <c r="N52" s="32"/>
    </row>
    <row r="53" spans="1:14" ht="123" customHeight="1">
      <c r="A53" s="68" t="s">
        <v>54</v>
      </c>
      <c r="B53" s="64" t="s">
        <v>217</v>
      </c>
      <c r="C53" s="65" t="s">
        <v>19</v>
      </c>
      <c r="D53" s="66">
        <f t="shared" si="3"/>
        <v>352.584</v>
      </c>
      <c r="E53" s="66">
        <v>0</v>
      </c>
      <c r="F53" s="66">
        <v>0</v>
      </c>
      <c r="G53" s="66">
        <v>0</v>
      </c>
      <c r="H53" s="66">
        <v>0</v>
      </c>
      <c r="I53" s="66">
        <v>352.584</v>
      </c>
      <c r="J53" s="66">
        <v>0</v>
      </c>
      <c r="K53" s="64" t="s">
        <v>49</v>
      </c>
      <c r="L53" s="64"/>
      <c r="M53" s="119"/>
      <c r="N53" s="32"/>
    </row>
    <row r="54" spans="1:14" ht="49.5" customHeight="1">
      <c r="A54" s="68" t="s">
        <v>57</v>
      </c>
      <c r="B54" s="64" t="s">
        <v>218</v>
      </c>
      <c r="C54" s="65" t="s">
        <v>19</v>
      </c>
      <c r="D54" s="66">
        <f t="shared" si="3"/>
        <v>225.052</v>
      </c>
      <c r="E54" s="66">
        <v>0</v>
      </c>
      <c r="F54" s="66">
        <v>0</v>
      </c>
      <c r="G54" s="66">
        <v>0</v>
      </c>
      <c r="H54" s="66">
        <v>0</v>
      </c>
      <c r="I54" s="66">
        <v>225.052</v>
      </c>
      <c r="J54" s="66">
        <v>0</v>
      </c>
      <c r="K54" s="64"/>
      <c r="L54" s="64"/>
      <c r="M54" s="119"/>
      <c r="N54" s="32"/>
    </row>
    <row r="55" spans="1:14" ht="30" customHeight="1">
      <c r="A55" s="68" t="s">
        <v>156</v>
      </c>
      <c r="B55" s="64" t="s">
        <v>219</v>
      </c>
      <c r="C55" s="64" t="s">
        <v>21</v>
      </c>
      <c r="D55" s="66">
        <f t="shared" si="3"/>
        <v>200</v>
      </c>
      <c r="E55" s="66">
        <v>0</v>
      </c>
      <c r="F55" s="66">
        <v>0</v>
      </c>
      <c r="G55" s="66">
        <v>0</v>
      </c>
      <c r="H55" s="66">
        <v>0</v>
      </c>
      <c r="I55" s="66">
        <v>200</v>
      </c>
      <c r="J55" s="66">
        <v>0</v>
      </c>
      <c r="K55" s="64"/>
      <c r="L55" s="64"/>
      <c r="M55" s="119"/>
      <c r="N55" s="32"/>
    </row>
    <row r="56" spans="1:14" ht="30" customHeight="1">
      <c r="A56" s="68" t="s">
        <v>169</v>
      </c>
      <c r="B56" s="64" t="s">
        <v>220</v>
      </c>
      <c r="C56" s="64" t="s">
        <v>21</v>
      </c>
      <c r="D56" s="66">
        <f t="shared" si="3"/>
        <v>159.7</v>
      </c>
      <c r="E56" s="66">
        <v>0</v>
      </c>
      <c r="F56" s="66">
        <v>0</v>
      </c>
      <c r="G56" s="66">
        <v>0</v>
      </c>
      <c r="H56" s="66">
        <v>0</v>
      </c>
      <c r="I56" s="66">
        <v>159.7</v>
      </c>
      <c r="J56" s="66">
        <v>0</v>
      </c>
      <c r="K56" s="64"/>
      <c r="L56" s="64"/>
      <c r="M56" s="119"/>
      <c r="N56" s="32"/>
    </row>
    <row r="57" spans="1:14" ht="30" customHeight="1">
      <c r="A57" s="68"/>
      <c r="B57" s="64"/>
      <c r="C57" s="88" t="s">
        <v>31</v>
      </c>
      <c r="D57" s="89">
        <f t="shared" si="3"/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64"/>
      <c r="L57" s="64"/>
      <c r="M57" s="119"/>
      <c r="N57" s="32"/>
    </row>
    <row r="58" spans="1:14" ht="49.5" customHeight="1">
      <c r="A58" s="68" t="s">
        <v>221</v>
      </c>
      <c r="B58" s="64" t="s">
        <v>222</v>
      </c>
      <c r="C58" s="65" t="s">
        <v>19</v>
      </c>
      <c r="D58" s="66">
        <f t="shared" si="3"/>
        <v>93.265</v>
      </c>
      <c r="E58" s="66">
        <v>0</v>
      </c>
      <c r="F58" s="66">
        <v>0</v>
      </c>
      <c r="G58" s="66">
        <v>0</v>
      </c>
      <c r="H58" s="66">
        <v>0</v>
      </c>
      <c r="I58" s="66">
        <v>93.265</v>
      </c>
      <c r="J58" s="66">
        <v>0</v>
      </c>
      <c r="K58" s="64" t="s">
        <v>49</v>
      </c>
      <c r="L58" s="64" t="s">
        <v>212</v>
      </c>
      <c r="M58" s="119"/>
      <c r="N58" s="32"/>
    </row>
    <row r="59" spans="1:14" ht="30.75" customHeight="1">
      <c r="A59" s="68" t="s">
        <v>223</v>
      </c>
      <c r="B59" s="64" t="s">
        <v>224</v>
      </c>
      <c r="C59" s="64" t="s">
        <v>21</v>
      </c>
      <c r="D59" s="66">
        <f t="shared" si="3"/>
        <v>222.44925</v>
      </c>
      <c r="E59" s="66">
        <v>0</v>
      </c>
      <c r="F59" s="66">
        <v>0</v>
      </c>
      <c r="G59" s="66">
        <v>0</v>
      </c>
      <c r="H59" s="66">
        <v>0</v>
      </c>
      <c r="I59" s="66">
        <v>222.44925</v>
      </c>
      <c r="J59" s="66">
        <v>0</v>
      </c>
      <c r="K59" s="64"/>
      <c r="L59" s="64"/>
      <c r="M59" s="119"/>
      <c r="N59" s="32"/>
    </row>
    <row r="60" spans="1:14" ht="33" customHeight="1">
      <c r="A60" s="68"/>
      <c r="B60" s="64"/>
      <c r="C60" s="64" t="s">
        <v>31</v>
      </c>
      <c r="D60" s="66">
        <f t="shared" si="3"/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4"/>
      <c r="L60" s="64"/>
      <c r="M60" s="119"/>
      <c r="N60" s="32"/>
    </row>
    <row r="61" spans="1:14" ht="60" customHeight="1">
      <c r="A61" s="68" t="s">
        <v>225</v>
      </c>
      <c r="B61" s="64" t="s">
        <v>226</v>
      </c>
      <c r="C61" s="64" t="s">
        <v>21</v>
      </c>
      <c r="D61" s="66">
        <f t="shared" si="3"/>
        <v>1326.547</v>
      </c>
      <c r="E61" s="66">
        <v>0</v>
      </c>
      <c r="F61" s="66">
        <v>0</v>
      </c>
      <c r="G61" s="66">
        <v>0</v>
      </c>
      <c r="H61" s="66">
        <v>0</v>
      </c>
      <c r="I61" s="66">
        <v>1326.547</v>
      </c>
      <c r="J61" s="66">
        <v>0</v>
      </c>
      <c r="K61" s="64" t="s">
        <v>211</v>
      </c>
      <c r="L61" s="64"/>
      <c r="M61" s="119"/>
      <c r="N61" s="32"/>
    </row>
    <row r="62" spans="1:14" ht="60" customHeight="1">
      <c r="A62" s="68" t="s">
        <v>227</v>
      </c>
      <c r="B62" s="64" t="s">
        <v>228</v>
      </c>
      <c r="C62" s="64" t="s">
        <v>21</v>
      </c>
      <c r="D62" s="66">
        <f t="shared" si="3"/>
        <v>71.9</v>
      </c>
      <c r="E62" s="66">
        <v>0</v>
      </c>
      <c r="F62" s="66">
        <v>0</v>
      </c>
      <c r="G62" s="66">
        <v>0</v>
      </c>
      <c r="H62" s="66">
        <v>0</v>
      </c>
      <c r="I62" s="66">
        <v>71.9</v>
      </c>
      <c r="J62" s="66">
        <v>0</v>
      </c>
      <c r="K62" s="64" t="s">
        <v>39</v>
      </c>
      <c r="L62" s="64"/>
      <c r="M62" s="119"/>
      <c r="N62" s="32"/>
    </row>
    <row r="63" spans="1:14" ht="49.5" customHeight="1">
      <c r="A63" s="68" t="s">
        <v>229</v>
      </c>
      <c r="B63" s="64" t="s">
        <v>230</v>
      </c>
      <c r="C63" s="64" t="s">
        <v>21</v>
      </c>
      <c r="D63" s="66">
        <f t="shared" si="3"/>
        <v>40.267</v>
      </c>
      <c r="E63" s="66">
        <v>0</v>
      </c>
      <c r="F63" s="66">
        <v>0</v>
      </c>
      <c r="G63" s="66">
        <v>0</v>
      </c>
      <c r="H63" s="66">
        <v>0</v>
      </c>
      <c r="I63" s="66">
        <v>40.267</v>
      </c>
      <c r="J63" s="66">
        <v>0</v>
      </c>
      <c r="K63" s="64"/>
      <c r="L63" s="64"/>
      <c r="M63" s="119"/>
      <c r="N63" s="32"/>
    </row>
    <row r="64" spans="1:14" ht="66.75" customHeight="1">
      <c r="A64" s="68" t="s">
        <v>231</v>
      </c>
      <c r="B64" s="64" t="s">
        <v>232</v>
      </c>
      <c r="C64" s="64" t="s">
        <v>21</v>
      </c>
      <c r="D64" s="66">
        <f t="shared" si="3"/>
        <v>47.865</v>
      </c>
      <c r="E64" s="66">
        <v>0</v>
      </c>
      <c r="F64" s="66">
        <v>0</v>
      </c>
      <c r="G64" s="66">
        <v>0</v>
      </c>
      <c r="H64" s="66">
        <v>0</v>
      </c>
      <c r="I64" s="66">
        <v>47.865</v>
      </c>
      <c r="J64" s="66">
        <v>0</v>
      </c>
      <c r="K64" s="64" t="s">
        <v>211</v>
      </c>
      <c r="L64" s="64"/>
      <c r="M64" s="119"/>
      <c r="N64" s="32"/>
    </row>
    <row r="65" spans="1:14" ht="91.5" customHeight="1">
      <c r="A65" s="68" t="s">
        <v>233</v>
      </c>
      <c r="B65" s="64" t="s">
        <v>234</v>
      </c>
      <c r="C65" s="64" t="s">
        <v>23</v>
      </c>
      <c r="D65" s="66">
        <f t="shared" si="3"/>
        <v>90.164</v>
      </c>
      <c r="E65" s="66">
        <v>0</v>
      </c>
      <c r="F65" s="66">
        <v>0</v>
      </c>
      <c r="G65" s="66">
        <v>0</v>
      </c>
      <c r="H65" s="66">
        <v>0</v>
      </c>
      <c r="I65" s="66">
        <v>90.164</v>
      </c>
      <c r="J65" s="66">
        <v>0</v>
      </c>
      <c r="K65" s="65" t="s">
        <v>39</v>
      </c>
      <c r="L65" s="64"/>
      <c r="M65" s="119"/>
      <c r="N65" s="32"/>
    </row>
    <row r="66" spans="1:14" ht="79.5" customHeight="1">
      <c r="A66" s="68" t="s">
        <v>235</v>
      </c>
      <c r="B66" s="64" t="s">
        <v>236</v>
      </c>
      <c r="C66" s="64" t="s">
        <v>23</v>
      </c>
      <c r="D66" s="66">
        <f t="shared" si="3"/>
        <v>330.923</v>
      </c>
      <c r="E66" s="66">
        <v>0</v>
      </c>
      <c r="F66" s="66">
        <v>0</v>
      </c>
      <c r="G66" s="66">
        <v>0</v>
      </c>
      <c r="H66" s="66">
        <v>0</v>
      </c>
      <c r="I66" s="66">
        <v>330.923</v>
      </c>
      <c r="J66" s="66">
        <v>0</v>
      </c>
      <c r="K66" s="65"/>
      <c r="L66" s="64"/>
      <c r="M66" s="119"/>
      <c r="N66" s="32"/>
    </row>
    <row r="67" spans="1:14" ht="47.25" customHeight="1">
      <c r="A67" s="68" t="s">
        <v>237</v>
      </c>
      <c r="B67" s="64" t="s">
        <v>238</v>
      </c>
      <c r="C67" s="64" t="s">
        <v>23</v>
      </c>
      <c r="D67" s="66">
        <f t="shared" si="3"/>
        <v>245</v>
      </c>
      <c r="E67" s="66">
        <v>0</v>
      </c>
      <c r="F67" s="66">
        <v>0</v>
      </c>
      <c r="G67" s="66">
        <v>0</v>
      </c>
      <c r="H67" s="66">
        <v>0</v>
      </c>
      <c r="I67" s="66">
        <v>245</v>
      </c>
      <c r="J67" s="66">
        <v>0</v>
      </c>
      <c r="K67" s="65" t="s">
        <v>211</v>
      </c>
      <c r="L67" s="64"/>
      <c r="M67" s="119"/>
      <c r="N67" s="32"/>
    </row>
    <row r="68" spans="1:14" ht="45" customHeight="1">
      <c r="A68" s="68"/>
      <c r="B68" s="64"/>
      <c r="C68" s="64" t="s">
        <v>25</v>
      </c>
      <c r="D68" s="66">
        <f t="shared" si="3"/>
        <v>228.638</v>
      </c>
      <c r="E68" s="66">
        <v>0</v>
      </c>
      <c r="F68" s="66">
        <v>0</v>
      </c>
      <c r="G68" s="66">
        <v>0</v>
      </c>
      <c r="H68" s="66">
        <v>0</v>
      </c>
      <c r="I68" s="66">
        <v>228.638</v>
      </c>
      <c r="J68" s="66">
        <v>0</v>
      </c>
      <c r="K68" s="65"/>
      <c r="L68" s="64"/>
      <c r="M68" s="119"/>
      <c r="N68" s="32"/>
    </row>
    <row r="69" spans="1:14" ht="24.75" customHeight="1">
      <c r="A69" s="68" t="s">
        <v>239</v>
      </c>
      <c r="B69" s="64" t="s">
        <v>240</v>
      </c>
      <c r="C69" s="64" t="s">
        <v>23</v>
      </c>
      <c r="D69" s="66">
        <f t="shared" si="3"/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5"/>
      <c r="L69" s="64"/>
      <c r="M69" s="119"/>
      <c r="N69" s="32"/>
    </row>
    <row r="70" spans="1:14" ht="24.75" customHeight="1">
      <c r="A70" s="68"/>
      <c r="B70" s="64"/>
      <c r="C70" s="64" t="s">
        <v>29</v>
      </c>
      <c r="D70" s="66">
        <f t="shared" si="3"/>
        <v>124.999</v>
      </c>
      <c r="E70" s="66">
        <v>0</v>
      </c>
      <c r="F70" s="66">
        <v>0</v>
      </c>
      <c r="G70" s="66">
        <v>0</v>
      </c>
      <c r="H70" s="66">
        <v>0</v>
      </c>
      <c r="I70" s="66">
        <v>124.999</v>
      </c>
      <c r="J70" s="66">
        <v>0</v>
      </c>
      <c r="K70" s="65"/>
      <c r="L70" s="64"/>
      <c r="M70" s="119"/>
      <c r="N70" s="32"/>
    </row>
    <row r="71" spans="1:14" ht="24.75" customHeight="1">
      <c r="A71" s="68"/>
      <c r="B71" s="64"/>
      <c r="C71" s="88" t="s">
        <v>31</v>
      </c>
      <c r="D71" s="89">
        <f t="shared" si="3"/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65"/>
      <c r="L71" s="64"/>
      <c r="M71" s="119"/>
      <c r="N71" s="32"/>
    </row>
    <row r="72" spans="1:14" ht="72" customHeight="1">
      <c r="A72" s="68" t="s">
        <v>241</v>
      </c>
      <c r="B72" s="64" t="s">
        <v>242</v>
      </c>
      <c r="C72" s="64" t="s">
        <v>23</v>
      </c>
      <c r="D72" s="66">
        <f t="shared" si="3"/>
        <v>91.419</v>
      </c>
      <c r="E72" s="66">
        <v>0</v>
      </c>
      <c r="F72" s="66">
        <v>0</v>
      </c>
      <c r="G72" s="66">
        <v>0</v>
      </c>
      <c r="H72" s="66">
        <v>0</v>
      </c>
      <c r="I72" s="66">
        <v>91.419</v>
      </c>
      <c r="J72" s="66">
        <v>0</v>
      </c>
      <c r="K72" s="65" t="s">
        <v>211</v>
      </c>
      <c r="L72" s="64" t="s">
        <v>212</v>
      </c>
      <c r="M72" s="119"/>
      <c r="N72" s="32"/>
    </row>
    <row r="73" spans="1:14" ht="60" customHeight="1">
      <c r="A73" s="68" t="s">
        <v>243</v>
      </c>
      <c r="B73" s="64" t="s">
        <v>244</v>
      </c>
      <c r="C73" s="64" t="s">
        <v>23</v>
      </c>
      <c r="D73" s="66">
        <f t="shared" si="3"/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124" t="s">
        <v>39</v>
      </c>
      <c r="L73" s="64"/>
      <c r="M73" s="119"/>
      <c r="N73" s="32"/>
    </row>
    <row r="74" spans="1:14" ht="114" customHeight="1">
      <c r="A74" s="68" t="s">
        <v>245</v>
      </c>
      <c r="B74" s="64" t="s">
        <v>246</v>
      </c>
      <c r="C74" s="64" t="s">
        <v>25</v>
      </c>
      <c r="D74" s="66">
        <f t="shared" si="3"/>
        <v>164.016</v>
      </c>
      <c r="E74" s="66">
        <v>0</v>
      </c>
      <c r="F74" s="66">
        <v>0</v>
      </c>
      <c r="G74" s="66">
        <v>0</v>
      </c>
      <c r="H74" s="66">
        <v>0</v>
      </c>
      <c r="I74" s="66">
        <v>164.016</v>
      </c>
      <c r="J74" s="66">
        <v>0</v>
      </c>
      <c r="K74" s="65" t="s">
        <v>39</v>
      </c>
      <c r="L74" s="64"/>
      <c r="M74" s="119"/>
      <c r="N74" s="32"/>
    </row>
    <row r="75" spans="1:14" ht="57.75" customHeight="1">
      <c r="A75" s="68" t="s">
        <v>247</v>
      </c>
      <c r="B75" s="64" t="s">
        <v>248</v>
      </c>
      <c r="C75" s="64" t="s">
        <v>25</v>
      </c>
      <c r="D75" s="66">
        <f t="shared" si="3"/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5"/>
      <c r="L75" s="64"/>
      <c r="M75" s="119"/>
      <c r="N75" s="32"/>
    </row>
    <row r="76" spans="1:14" ht="69" customHeight="1">
      <c r="A76" s="68" t="s">
        <v>249</v>
      </c>
      <c r="B76" s="64" t="s">
        <v>250</v>
      </c>
      <c r="C76" s="64" t="s">
        <v>25</v>
      </c>
      <c r="D76" s="66">
        <f t="shared" si="3"/>
        <v>23.552</v>
      </c>
      <c r="E76" s="66">
        <v>0</v>
      </c>
      <c r="F76" s="66">
        <v>0</v>
      </c>
      <c r="G76" s="66">
        <v>0</v>
      </c>
      <c r="H76" s="66">
        <v>0</v>
      </c>
      <c r="I76" s="66">
        <v>23.552</v>
      </c>
      <c r="J76" s="66">
        <v>0</v>
      </c>
      <c r="K76" s="65"/>
      <c r="L76" s="64"/>
      <c r="M76" s="119"/>
      <c r="N76" s="32"/>
    </row>
    <row r="77" spans="1:14" ht="72" customHeight="1">
      <c r="A77" s="68" t="s">
        <v>251</v>
      </c>
      <c r="B77" s="64" t="s">
        <v>252</v>
      </c>
      <c r="C77" s="64" t="s">
        <v>25</v>
      </c>
      <c r="D77" s="66">
        <f t="shared" si="3"/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5"/>
      <c r="L77" s="64"/>
      <c r="M77" s="119"/>
      <c r="N77" s="32"/>
    </row>
    <row r="78" spans="1:14" ht="83.25" customHeight="1">
      <c r="A78" s="68" t="s">
        <v>253</v>
      </c>
      <c r="B78" s="64" t="s">
        <v>254</v>
      </c>
      <c r="C78" s="64" t="s">
        <v>25</v>
      </c>
      <c r="D78" s="66">
        <f t="shared" si="3"/>
        <v>1399.864</v>
      </c>
      <c r="E78" s="66">
        <v>0</v>
      </c>
      <c r="F78" s="66">
        <v>0</v>
      </c>
      <c r="G78" s="66">
        <v>0</v>
      </c>
      <c r="H78" s="66">
        <v>0</v>
      </c>
      <c r="I78" s="66">
        <v>1399.864</v>
      </c>
      <c r="J78" s="66">
        <v>0</v>
      </c>
      <c r="K78" s="64" t="s">
        <v>211</v>
      </c>
      <c r="L78" s="64"/>
      <c r="M78" s="119"/>
      <c r="N78" s="32"/>
    </row>
    <row r="79" spans="1:14" ht="72" customHeight="1">
      <c r="A79" s="68" t="s">
        <v>255</v>
      </c>
      <c r="B79" s="64" t="s">
        <v>256</v>
      </c>
      <c r="C79" s="64" t="s">
        <v>25</v>
      </c>
      <c r="D79" s="66">
        <f t="shared" si="3"/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4"/>
      <c r="L79" s="64"/>
      <c r="M79" s="119"/>
      <c r="N79" s="32"/>
    </row>
    <row r="80" spans="1:14" ht="60" customHeight="1">
      <c r="A80" s="68" t="s">
        <v>257</v>
      </c>
      <c r="B80" s="64" t="s">
        <v>258</v>
      </c>
      <c r="C80" s="64" t="s">
        <v>25</v>
      </c>
      <c r="D80" s="66">
        <f t="shared" si="3"/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4"/>
      <c r="L80" s="64"/>
      <c r="M80" s="119"/>
      <c r="N80" s="32"/>
    </row>
    <row r="81" spans="1:14" ht="108.75" customHeight="1">
      <c r="A81" s="68" t="s">
        <v>259</v>
      </c>
      <c r="B81" s="64" t="s">
        <v>260</v>
      </c>
      <c r="C81" s="64" t="s">
        <v>25</v>
      </c>
      <c r="D81" s="66">
        <f t="shared" si="3"/>
        <v>229.229</v>
      </c>
      <c r="E81" s="66">
        <v>0</v>
      </c>
      <c r="F81" s="66">
        <v>0</v>
      </c>
      <c r="G81" s="66">
        <v>0</v>
      </c>
      <c r="H81" s="66">
        <v>0</v>
      </c>
      <c r="I81" s="66">
        <v>229.229</v>
      </c>
      <c r="J81" s="66">
        <v>0</v>
      </c>
      <c r="K81" s="64" t="s">
        <v>211</v>
      </c>
      <c r="L81" s="64" t="s">
        <v>212</v>
      </c>
      <c r="M81" s="119"/>
      <c r="N81" s="32"/>
    </row>
    <row r="82" spans="1:14" ht="83.25" customHeight="1">
      <c r="A82" s="68" t="s">
        <v>261</v>
      </c>
      <c r="B82" s="64" t="s">
        <v>262</v>
      </c>
      <c r="C82" s="64" t="s">
        <v>25</v>
      </c>
      <c r="D82" s="66">
        <f t="shared" si="3"/>
        <v>566.026</v>
      </c>
      <c r="E82" s="66">
        <v>0</v>
      </c>
      <c r="F82" s="66">
        <v>0</v>
      </c>
      <c r="G82" s="66">
        <v>0</v>
      </c>
      <c r="H82" s="66">
        <v>0</v>
      </c>
      <c r="I82" s="66">
        <v>566.026</v>
      </c>
      <c r="J82" s="66">
        <v>0</v>
      </c>
      <c r="K82" s="64"/>
      <c r="L82" s="64"/>
      <c r="M82" s="119"/>
      <c r="N82" s="32"/>
    </row>
    <row r="83" spans="1:14" ht="83.25" customHeight="1">
      <c r="A83" s="68" t="s">
        <v>263</v>
      </c>
      <c r="B83" s="64" t="s">
        <v>264</v>
      </c>
      <c r="C83" s="64" t="s">
        <v>25</v>
      </c>
      <c r="D83" s="66">
        <f t="shared" si="3"/>
        <v>41.955</v>
      </c>
      <c r="E83" s="66">
        <v>0</v>
      </c>
      <c r="F83" s="66">
        <v>0</v>
      </c>
      <c r="G83" s="66">
        <v>0</v>
      </c>
      <c r="H83" s="66">
        <v>0</v>
      </c>
      <c r="I83" s="66">
        <v>41.955</v>
      </c>
      <c r="J83" s="66">
        <v>0</v>
      </c>
      <c r="K83" s="64"/>
      <c r="L83" s="64"/>
      <c r="M83" s="119"/>
      <c r="N83" s="32"/>
    </row>
    <row r="84" spans="1:14" ht="72" customHeight="1">
      <c r="A84" s="68" t="s">
        <v>265</v>
      </c>
      <c r="B84" s="64" t="s">
        <v>266</v>
      </c>
      <c r="C84" s="64" t="s">
        <v>25</v>
      </c>
      <c r="D84" s="66">
        <f t="shared" si="3"/>
        <v>146.63552</v>
      </c>
      <c r="E84" s="66">
        <v>0</v>
      </c>
      <c r="F84" s="66">
        <v>0</v>
      </c>
      <c r="G84" s="66">
        <v>0</v>
      </c>
      <c r="H84" s="66">
        <v>0</v>
      </c>
      <c r="I84" s="66">
        <f>334.112-187.47648</f>
        <v>146.63552</v>
      </c>
      <c r="J84" s="66">
        <v>0</v>
      </c>
      <c r="K84" s="64"/>
      <c r="L84" s="64"/>
      <c r="M84" s="119"/>
      <c r="N84" s="32"/>
    </row>
    <row r="85" spans="1:14" ht="48" customHeight="1">
      <c r="A85" s="125" t="s">
        <v>267</v>
      </c>
      <c r="B85" s="30" t="s">
        <v>268</v>
      </c>
      <c r="C85" s="30" t="s">
        <v>25</v>
      </c>
      <c r="D85" s="23">
        <v>20</v>
      </c>
      <c r="E85" s="23">
        <v>0</v>
      </c>
      <c r="F85" s="23">
        <v>0</v>
      </c>
      <c r="G85" s="23">
        <v>0</v>
      </c>
      <c r="H85" s="23">
        <v>0</v>
      </c>
      <c r="I85" s="23">
        <v>20</v>
      </c>
      <c r="J85" s="23">
        <v>0</v>
      </c>
      <c r="K85" s="64"/>
      <c r="L85" s="64"/>
      <c r="M85" s="119"/>
      <c r="N85" s="32"/>
    </row>
    <row r="86" spans="1:14" ht="71.25" customHeight="1">
      <c r="A86" s="68" t="s">
        <v>269</v>
      </c>
      <c r="B86" s="64" t="s">
        <v>270</v>
      </c>
      <c r="C86" s="64" t="s">
        <v>27</v>
      </c>
      <c r="D86" s="66">
        <f>I86</f>
        <v>94.95</v>
      </c>
      <c r="E86" s="66">
        <v>0</v>
      </c>
      <c r="F86" s="66">
        <v>0</v>
      </c>
      <c r="G86" s="66">
        <v>0</v>
      </c>
      <c r="H86" s="66">
        <v>0</v>
      </c>
      <c r="I86" s="66">
        <v>94.95</v>
      </c>
      <c r="J86" s="66">
        <v>0</v>
      </c>
      <c r="K86" s="126" t="s">
        <v>39</v>
      </c>
      <c r="L86" s="64"/>
      <c r="M86" s="119"/>
      <c r="N86" s="32"/>
    </row>
    <row r="87" spans="1:14" ht="51" customHeight="1">
      <c r="A87" s="68" t="s">
        <v>271</v>
      </c>
      <c r="B87" s="64" t="s">
        <v>272</v>
      </c>
      <c r="C87" s="64" t="s">
        <v>27</v>
      </c>
      <c r="D87" s="66">
        <v>1381.353</v>
      </c>
      <c r="E87" s="66">
        <v>0</v>
      </c>
      <c r="F87" s="66">
        <v>0</v>
      </c>
      <c r="G87" s="66">
        <v>0</v>
      </c>
      <c r="H87" s="66">
        <v>0</v>
      </c>
      <c r="I87" s="66">
        <v>1381.353</v>
      </c>
      <c r="J87" s="66">
        <v>0</v>
      </c>
      <c r="K87" s="64" t="s">
        <v>211</v>
      </c>
      <c r="L87" s="64"/>
      <c r="M87" s="119"/>
      <c r="N87" s="32"/>
    </row>
    <row r="88" spans="1:14" ht="90" customHeight="1">
      <c r="A88" s="68" t="s">
        <v>273</v>
      </c>
      <c r="B88" s="64" t="s">
        <v>274</v>
      </c>
      <c r="C88" s="64" t="s">
        <v>27</v>
      </c>
      <c r="D88" s="66">
        <f aca="true" t="shared" si="4" ref="D88:D91">I88</f>
        <v>121</v>
      </c>
      <c r="E88" s="66">
        <v>0</v>
      </c>
      <c r="F88" s="66">
        <v>0</v>
      </c>
      <c r="G88" s="66">
        <v>0</v>
      </c>
      <c r="H88" s="66">
        <v>0</v>
      </c>
      <c r="I88" s="66">
        <v>121</v>
      </c>
      <c r="J88" s="66">
        <v>0</v>
      </c>
      <c r="K88" s="64"/>
      <c r="L88" s="64"/>
      <c r="M88" s="119"/>
      <c r="N88" s="32"/>
    </row>
    <row r="89" spans="1:14" ht="50.25" customHeight="1">
      <c r="A89" s="68" t="s">
        <v>275</v>
      </c>
      <c r="B89" s="64" t="s">
        <v>276</v>
      </c>
      <c r="C89" s="64" t="s">
        <v>27</v>
      </c>
      <c r="D89" s="66">
        <f t="shared" si="4"/>
        <v>219.944</v>
      </c>
      <c r="E89" s="66">
        <v>0</v>
      </c>
      <c r="F89" s="66">
        <v>0</v>
      </c>
      <c r="G89" s="66">
        <v>0</v>
      </c>
      <c r="H89" s="66">
        <v>0</v>
      </c>
      <c r="I89" s="66">
        <v>219.944</v>
      </c>
      <c r="J89" s="66">
        <v>0</v>
      </c>
      <c r="K89" s="64" t="s">
        <v>211</v>
      </c>
      <c r="L89" s="127" t="s">
        <v>212</v>
      </c>
      <c r="M89" s="119"/>
      <c r="N89" s="32"/>
    </row>
    <row r="90" spans="1:14" ht="49.5" customHeight="1">
      <c r="A90" s="68"/>
      <c r="B90" s="64"/>
      <c r="C90" s="64" t="s">
        <v>29</v>
      </c>
      <c r="D90" s="66">
        <f t="shared" si="4"/>
        <v>200</v>
      </c>
      <c r="E90" s="66">
        <v>0</v>
      </c>
      <c r="F90" s="66">
        <v>0</v>
      </c>
      <c r="G90" s="66">
        <v>0</v>
      </c>
      <c r="H90" s="66">
        <v>0</v>
      </c>
      <c r="I90" s="66">
        <v>200</v>
      </c>
      <c r="J90" s="66">
        <v>0</v>
      </c>
      <c r="K90" s="64"/>
      <c r="L90" s="127"/>
      <c r="M90" s="119"/>
      <c r="N90" s="32"/>
    </row>
    <row r="91" spans="1:14" ht="72.75" customHeight="1">
      <c r="A91" s="68" t="s">
        <v>277</v>
      </c>
      <c r="B91" s="64" t="s">
        <v>278</v>
      </c>
      <c r="C91" s="64" t="s">
        <v>27</v>
      </c>
      <c r="D91" s="66">
        <f t="shared" si="4"/>
        <v>102.466</v>
      </c>
      <c r="E91" s="66">
        <v>0</v>
      </c>
      <c r="F91" s="66">
        <v>0</v>
      </c>
      <c r="G91" s="66">
        <v>0</v>
      </c>
      <c r="H91" s="66">
        <v>0</v>
      </c>
      <c r="I91" s="66">
        <v>102.466</v>
      </c>
      <c r="J91" s="66">
        <v>0</v>
      </c>
      <c r="K91" s="64"/>
      <c r="L91" s="127"/>
      <c r="M91" s="119"/>
      <c r="N91" s="32"/>
    </row>
    <row r="92" spans="1:14" ht="39.75" customHeight="1">
      <c r="A92" s="68" t="s">
        <v>279</v>
      </c>
      <c r="B92" s="64" t="s">
        <v>280</v>
      </c>
      <c r="C92" s="64" t="s">
        <v>27</v>
      </c>
      <c r="D92" s="66">
        <v>109</v>
      </c>
      <c r="E92" s="66">
        <v>0</v>
      </c>
      <c r="F92" s="66">
        <v>0</v>
      </c>
      <c r="G92" s="66">
        <v>0</v>
      </c>
      <c r="H92" s="66">
        <v>0</v>
      </c>
      <c r="I92" s="66">
        <v>109</v>
      </c>
      <c r="J92" s="66">
        <v>0</v>
      </c>
      <c r="K92" s="64"/>
      <c r="L92" s="127"/>
      <c r="M92" s="119"/>
      <c r="N92" s="32"/>
    </row>
    <row r="93" spans="1:14" ht="39.75" customHeight="1">
      <c r="A93" s="68"/>
      <c r="B93" s="64"/>
      <c r="C93" s="64" t="s">
        <v>29</v>
      </c>
      <c r="D93" s="66">
        <f aca="true" t="shared" si="5" ref="D93:D100">I93</f>
        <v>6288.68</v>
      </c>
      <c r="E93" s="66">
        <v>0</v>
      </c>
      <c r="F93" s="66">
        <v>0</v>
      </c>
      <c r="G93" s="66">
        <v>0</v>
      </c>
      <c r="H93" s="66">
        <v>0</v>
      </c>
      <c r="I93" s="66">
        <v>6288.68</v>
      </c>
      <c r="J93" s="66">
        <v>0</v>
      </c>
      <c r="K93" s="64"/>
      <c r="L93" s="127"/>
      <c r="M93" s="119"/>
      <c r="N93" s="32"/>
    </row>
    <row r="94" spans="1:14" ht="48.75" customHeight="1">
      <c r="A94" s="68" t="s">
        <v>281</v>
      </c>
      <c r="B94" s="64" t="s">
        <v>282</v>
      </c>
      <c r="C94" s="64" t="s">
        <v>27</v>
      </c>
      <c r="D94" s="66">
        <f t="shared" si="5"/>
        <v>121</v>
      </c>
      <c r="E94" s="66">
        <v>0</v>
      </c>
      <c r="F94" s="66">
        <v>0</v>
      </c>
      <c r="G94" s="66">
        <v>0</v>
      </c>
      <c r="H94" s="66">
        <v>0</v>
      </c>
      <c r="I94" s="66">
        <v>121</v>
      </c>
      <c r="J94" s="66">
        <v>0</v>
      </c>
      <c r="K94" s="64"/>
      <c r="L94" s="127"/>
      <c r="M94" s="119"/>
      <c r="N94" s="32"/>
    </row>
    <row r="95" spans="1:14" ht="46.5" customHeight="1">
      <c r="A95" s="68"/>
      <c r="B95" s="64"/>
      <c r="C95" s="64" t="s">
        <v>29</v>
      </c>
      <c r="D95" s="66">
        <f t="shared" si="5"/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4"/>
      <c r="L95" s="127"/>
      <c r="M95" s="119"/>
      <c r="N95" s="32"/>
    </row>
    <row r="96" spans="1:14" ht="87" customHeight="1">
      <c r="A96" s="68" t="s">
        <v>283</v>
      </c>
      <c r="B96" s="64" t="s">
        <v>284</v>
      </c>
      <c r="C96" s="64" t="s">
        <v>27</v>
      </c>
      <c r="D96" s="66">
        <f t="shared" si="5"/>
        <v>2568.545</v>
      </c>
      <c r="E96" s="66">
        <v>0</v>
      </c>
      <c r="F96" s="66">
        <v>0</v>
      </c>
      <c r="G96" s="66">
        <v>0</v>
      </c>
      <c r="H96" s="66">
        <v>0</v>
      </c>
      <c r="I96" s="66">
        <v>2568.545</v>
      </c>
      <c r="J96" s="66">
        <v>0</v>
      </c>
      <c r="K96" s="64"/>
      <c r="L96" s="127"/>
      <c r="M96" s="119"/>
      <c r="N96" s="32"/>
    </row>
    <row r="97" spans="1:14" ht="48" customHeight="1">
      <c r="A97" s="68" t="s">
        <v>285</v>
      </c>
      <c r="B97" s="64" t="s">
        <v>286</v>
      </c>
      <c r="C97" s="64" t="s">
        <v>29</v>
      </c>
      <c r="D97" s="66">
        <f t="shared" si="5"/>
        <v>4.152</v>
      </c>
      <c r="E97" s="66">
        <v>0</v>
      </c>
      <c r="F97" s="66">
        <v>0</v>
      </c>
      <c r="G97" s="66">
        <v>0</v>
      </c>
      <c r="H97" s="66">
        <v>0</v>
      </c>
      <c r="I97" s="66">
        <v>4.152</v>
      </c>
      <c r="J97" s="66">
        <v>0</v>
      </c>
      <c r="K97" s="64"/>
      <c r="L97" s="127"/>
      <c r="M97" s="119"/>
      <c r="N97" s="32"/>
    </row>
    <row r="98" spans="1:14" ht="48" customHeight="1">
      <c r="A98" s="68" t="s">
        <v>287</v>
      </c>
      <c r="B98" s="64" t="s">
        <v>288</v>
      </c>
      <c r="C98" s="64" t="s">
        <v>29</v>
      </c>
      <c r="D98" s="66">
        <f t="shared" si="5"/>
        <v>144.334</v>
      </c>
      <c r="E98" s="66">
        <v>0</v>
      </c>
      <c r="F98" s="66">
        <v>0</v>
      </c>
      <c r="G98" s="66">
        <v>0</v>
      </c>
      <c r="H98" s="66">
        <v>0</v>
      </c>
      <c r="I98" s="66">
        <v>144.334</v>
      </c>
      <c r="J98" s="66">
        <v>0</v>
      </c>
      <c r="K98" s="64" t="s">
        <v>211</v>
      </c>
      <c r="L98" s="127"/>
      <c r="M98" s="119"/>
      <c r="N98" s="32"/>
    </row>
    <row r="99" spans="1:14" ht="58.5" customHeight="1">
      <c r="A99" s="68" t="s">
        <v>289</v>
      </c>
      <c r="B99" s="64" t="s">
        <v>290</v>
      </c>
      <c r="C99" s="64" t="s">
        <v>29</v>
      </c>
      <c r="D99" s="66">
        <f t="shared" si="5"/>
        <v>100</v>
      </c>
      <c r="E99" s="66">
        <v>0</v>
      </c>
      <c r="F99" s="66">
        <v>0</v>
      </c>
      <c r="G99" s="66">
        <v>0</v>
      </c>
      <c r="H99" s="66">
        <v>0</v>
      </c>
      <c r="I99" s="66">
        <v>100</v>
      </c>
      <c r="J99" s="66">
        <v>0</v>
      </c>
      <c r="K99" s="64" t="s">
        <v>291</v>
      </c>
      <c r="L99" s="127"/>
      <c r="M99" s="119"/>
      <c r="N99" s="32"/>
    </row>
    <row r="100" spans="1:14" ht="58.5" customHeight="1">
      <c r="A100" s="68" t="s">
        <v>292</v>
      </c>
      <c r="B100" s="64" t="s">
        <v>293</v>
      </c>
      <c r="C100" s="64" t="s">
        <v>29</v>
      </c>
      <c r="D100" s="66">
        <f t="shared" si="5"/>
        <v>172.399</v>
      </c>
      <c r="E100" s="66">
        <v>0</v>
      </c>
      <c r="F100" s="66">
        <v>0</v>
      </c>
      <c r="G100" s="66">
        <v>0</v>
      </c>
      <c r="H100" s="66">
        <v>0</v>
      </c>
      <c r="I100" s="66">
        <v>172.399</v>
      </c>
      <c r="J100" s="66">
        <v>0</v>
      </c>
      <c r="K100" s="64" t="s">
        <v>211</v>
      </c>
      <c r="L100" s="127"/>
      <c r="M100" s="119"/>
      <c r="N100" s="32"/>
    </row>
    <row r="101" spans="1:14" ht="58.5" customHeight="1">
      <c r="A101" s="86" t="s">
        <v>294</v>
      </c>
      <c r="B101" s="88" t="s">
        <v>295</v>
      </c>
      <c r="C101" s="88" t="s">
        <v>31</v>
      </c>
      <c r="D101" s="89">
        <v>890</v>
      </c>
      <c r="E101" s="89">
        <v>0</v>
      </c>
      <c r="F101" s="89">
        <v>0</v>
      </c>
      <c r="G101" s="89">
        <v>0</v>
      </c>
      <c r="H101" s="89">
        <v>0</v>
      </c>
      <c r="I101" s="89">
        <v>890</v>
      </c>
      <c r="J101" s="89">
        <v>0</v>
      </c>
      <c r="K101" s="88" t="s">
        <v>211</v>
      </c>
      <c r="L101" s="64" t="s">
        <v>212</v>
      </c>
      <c r="M101" s="119"/>
      <c r="N101" s="32"/>
    </row>
    <row r="102" spans="1:14" ht="58.5" customHeight="1">
      <c r="A102" s="86" t="s">
        <v>296</v>
      </c>
      <c r="B102" s="88" t="s">
        <v>297</v>
      </c>
      <c r="C102" s="88" t="s">
        <v>31</v>
      </c>
      <c r="D102" s="89">
        <f aca="true" t="shared" si="6" ref="D102:D105">I102</f>
        <v>201.51463</v>
      </c>
      <c r="E102" s="89">
        <v>0</v>
      </c>
      <c r="F102" s="89">
        <v>0</v>
      </c>
      <c r="G102" s="89">
        <v>0</v>
      </c>
      <c r="H102" s="89">
        <v>0</v>
      </c>
      <c r="I102" s="89">
        <v>201.51463</v>
      </c>
      <c r="J102" s="89">
        <v>0</v>
      </c>
      <c r="K102" s="88"/>
      <c r="L102" s="64"/>
      <c r="M102" s="119"/>
      <c r="N102" s="32"/>
    </row>
    <row r="103" spans="1:14" ht="58.5" customHeight="1">
      <c r="A103" s="86" t="s">
        <v>298</v>
      </c>
      <c r="B103" s="88" t="s">
        <v>299</v>
      </c>
      <c r="C103" s="88" t="s">
        <v>31</v>
      </c>
      <c r="D103" s="89">
        <f t="shared" si="6"/>
        <v>0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8" t="s">
        <v>39</v>
      </c>
      <c r="L103" s="64"/>
      <c r="M103" s="119"/>
      <c r="N103" s="32"/>
    </row>
    <row r="104" spans="1:14" ht="58.5" customHeight="1">
      <c r="A104" s="86" t="s">
        <v>300</v>
      </c>
      <c r="B104" s="88" t="s">
        <v>301</v>
      </c>
      <c r="C104" s="88" t="s">
        <v>31</v>
      </c>
      <c r="D104" s="89">
        <f t="shared" si="6"/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8"/>
      <c r="L104" s="64"/>
      <c r="M104" s="119"/>
      <c r="N104" s="32"/>
    </row>
    <row r="105" spans="1:14" ht="58.5" customHeight="1">
      <c r="A105" s="86" t="s">
        <v>302</v>
      </c>
      <c r="B105" s="88" t="s">
        <v>303</v>
      </c>
      <c r="C105" s="88" t="s">
        <v>31</v>
      </c>
      <c r="D105" s="89">
        <f t="shared" si="6"/>
        <v>30</v>
      </c>
      <c r="E105" s="89">
        <v>0</v>
      </c>
      <c r="F105" s="89">
        <v>0</v>
      </c>
      <c r="G105" s="89">
        <v>0</v>
      </c>
      <c r="H105" s="89">
        <v>0</v>
      </c>
      <c r="I105" s="89">
        <v>30</v>
      </c>
      <c r="J105" s="89">
        <v>0</v>
      </c>
      <c r="K105" s="88" t="s">
        <v>304</v>
      </c>
      <c r="L105" s="64"/>
      <c r="M105" s="119"/>
      <c r="N105" s="32"/>
    </row>
    <row r="106" spans="1:14" ht="22.5" customHeight="1">
      <c r="A106" s="128" t="s">
        <v>170</v>
      </c>
      <c r="B106" s="129" t="s">
        <v>305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19"/>
      <c r="N106" s="32"/>
    </row>
    <row r="107" spans="1:14" ht="19.5" customHeight="1">
      <c r="A107" s="130" t="s">
        <v>306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19"/>
      <c r="N107" s="32"/>
    </row>
    <row r="108" spans="1:14" ht="19.5" customHeight="1">
      <c r="A108" s="130" t="s">
        <v>307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19"/>
      <c r="N108" s="32"/>
    </row>
    <row r="109" spans="1:14" ht="19.5" customHeight="1">
      <c r="A109" s="131" t="s">
        <v>76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19"/>
      <c r="N109" s="32"/>
    </row>
    <row r="110" spans="1:14" ht="59.25" customHeight="1">
      <c r="A110" s="128" t="s">
        <v>174</v>
      </c>
      <c r="B110" s="73" t="s">
        <v>308</v>
      </c>
      <c r="C110" s="75" t="s">
        <v>19</v>
      </c>
      <c r="D110" s="95">
        <f>D111+D121+D122</f>
        <v>2081.581</v>
      </c>
      <c r="E110" s="95">
        <f>E111+E121</f>
        <v>0</v>
      </c>
      <c r="F110" s="95">
        <f>F111+F121</f>
        <v>0</v>
      </c>
      <c r="G110" s="95">
        <f>G111+G121</f>
        <v>0</v>
      </c>
      <c r="H110" s="95">
        <f>H111+H121</f>
        <v>0</v>
      </c>
      <c r="I110" s="95">
        <f>I111+I121+I122</f>
        <v>2081.581</v>
      </c>
      <c r="J110" s="95">
        <f>J111+J121</f>
        <v>0</v>
      </c>
      <c r="K110" s="64" t="s">
        <v>309</v>
      </c>
      <c r="L110" s="64" t="s">
        <v>212</v>
      </c>
      <c r="M110" s="119"/>
      <c r="N110" s="32"/>
    </row>
    <row r="111" spans="1:14" ht="87" customHeight="1">
      <c r="A111" s="63" t="s">
        <v>310</v>
      </c>
      <c r="B111" s="30" t="s">
        <v>311</v>
      </c>
      <c r="C111" s="65" t="s">
        <v>19</v>
      </c>
      <c r="D111" s="66">
        <f aca="true" t="shared" si="7" ref="D111:D122">I111</f>
        <v>1382.807</v>
      </c>
      <c r="E111" s="66">
        <v>0</v>
      </c>
      <c r="F111" s="66">
        <v>0</v>
      </c>
      <c r="G111" s="66">
        <v>0</v>
      </c>
      <c r="H111" s="66">
        <v>0</v>
      </c>
      <c r="I111" s="66">
        <f>I112+I113+I114+I115+I116+I117+I118+I119+I120</f>
        <v>1382.807</v>
      </c>
      <c r="J111" s="66">
        <v>0</v>
      </c>
      <c r="K111" s="64" t="s">
        <v>215</v>
      </c>
      <c r="L111" s="64"/>
      <c r="M111" s="119"/>
      <c r="N111" s="32"/>
    </row>
    <row r="112" spans="1:14" ht="53.25" customHeight="1">
      <c r="A112" s="63" t="s">
        <v>312</v>
      </c>
      <c r="B112" s="30" t="s">
        <v>313</v>
      </c>
      <c r="C112" s="65" t="s">
        <v>19</v>
      </c>
      <c r="D112" s="66">
        <f t="shared" si="7"/>
        <v>392.796</v>
      </c>
      <c r="E112" s="66">
        <v>0</v>
      </c>
      <c r="F112" s="66">
        <v>0</v>
      </c>
      <c r="G112" s="66">
        <v>0</v>
      </c>
      <c r="H112" s="66">
        <v>0</v>
      </c>
      <c r="I112" s="66">
        <v>392.796</v>
      </c>
      <c r="J112" s="66">
        <v>0</v>
      </c>
      <c r="K112" s="64"/>
      <c r="L112" s="64"/>
      <c r="M112" s="119"/>
      <c r="N112" s="32"/>
    </row>
    <row r="113" spans="1:14" ht="60" customHeight="1">
      <c r="A113" s="63" t="s">
        <v>314</v>
      </c>
      <c r="B113" s="30" t="s">
        <v>315</v>
      </c>
      <c r="C113" s="65" t="s">
        <v>19</v>
      </c>
      <c r="D113" s="66">
        <f t="shared" si="7"/>
        <v>85.749</v>
      </c>
      <c r="E113" s="66">
        <v>0</v>
      </c>
      <c r="F113" s="66">
        <v>0</v>
      </c>
      <c r="G113" s="66">
        <v>0</v>
      </c>
      <c r="H113" s="66">
        <v>0</v>
      </c>
      <c r="I113" s="66">
        <v>85.749</v>
      </c>
      <c r="J113" s="66">
        <v>0</v>
      </c>
      <c r="K113" s="64"/>
      <c r="L113" s="64"/>
      <c r="M113" s="119"/>
      <c r="N113" s="32"/>
    </row>
    <row r="114" spans="1:14" ht="69.75" customHeight="1">
      <c r="A114" s="63" t="s">
        <v>316</v>
      </c>
      <c r="B114" s="64" t="s">
        <v>317</v>
      </c>
      <c r="C114" s="65" t="s">
        <v>19</v>
      </c>
      <c r="D114" s="66">
        <f t="shared" si="7"/>
        <v>250.29</v>
      </c>
      <c r="E114" s="66">
        <v>0</v>
      </c>
      <c r="F114" s="66">
        <v>0</v>
      </c>
      <c r="G114" s="66">
        <v>0</v>
      </c>
      <c r="H114" s="66">
        <v>0</v>
      </c>
      <c r="I114" s="66">
        <v>250.29</v>
      </c>
      <c r="J114" s="66">
        <v>0</v>
      </c>
      <c r="K114" s="64"/>
      <c r="L114" s="64"/>
      <c r="M114" s="119"/>
      <c r="N114" s="32"/>
    </row>
    <row r="115" spans="1:14" ht="48" customHeight="1">
      <c r="A115" s="63" t="s">
        <v>318</v>
      </c>
      <c r="B115" s="64" t="s">
        <v>319</v>
      </c>
      <c r="C115" s="65" t="s">
        <v>19</v>
      </c>
      <c r="D115" s="66">
        <f t="shared" si="7"/>
        <v>295.733</v>
      </c>
      <c r="E115" s="23">
        <v>0</v>
      </c>
      <c r="F115" s="66">
        <v>0</v>
      </c>
      <c r="G115" s="66">
        <v>0</v>
      </c>
      <c r="H115" s="66">
        <v>0</v>
      </c>
      <c r="I115" s="66">
        <v>295.733</v>
      </c>
      <c r="J115" s="23">
        <v>0</v>
      </c>
      <c r="K115" s="64" t="s">
        <v>215</v>
      </c>
      <c r="L115" s="64" t="s">
        <v>212</v>
      </c>
      <c r="M115" s="119"/>
      <c r="N115" s="32"/>
    </row>
    <row r="116" spans="1:14" ht="54" customHeight="1">
      <c r="A116" s="63" t="s">
        <v>320</v>
      </c>
      <c r="B116" s="64" t="s">
        <v>321</v>
      </c>
      <c r="C116" s="65" t="s">
        <v>19</v>
      </c>
      <c r="D116" s="66">
        <f t="shared" si="7"/>
        <v>66.707</v>
      </c>
      <c r="E116" s="23">
        <v>0</v>
      </c>
      <c r="F116" s="66">
        <v>0</v>
      </c>
      <c r="G116" s="66">
        <v>0</v>
      </c>
      <c r="H116" s="66">
        <v>0</v>
      </c>
      <c r="I116" s="66">
        <v>66.707</v>
      </c>
      <c r="J116" s="23">
        <v>0</v>
      </c>
      <c r="K116" s="64"/>
      <c r="L116" s="64"/>
      <c r="M116" s="119"/>
      <c r="N116" s="32"/>
    </row>
    <row r="117" spans="1:14" ht="43.5" customHeight="1">
      <c r="A117" s="63" t="s">
        <v>322</v>
      </c>
      <c r="B117" s="64" t="s">
        <v>323</v>
      </c>
      <c r="C117" s="65" t="s">
        <v>19</v>
      </c>
      <c r="D117" s="66">
        <f t="shared" si="7"/>
        <v>99.856</v>
      </c>
      <c r="E117" s="23">
        <v>0</v>
      </c>
      <c r="F117" s="66">
        <v>0</v>
      </c>
      <c r="G117" s="66">
        <v>0</v>
      </c>
      <c r="H117" s="66">
        <v>0</v>
      </c>
      <c r="I117" s="66">
        <v>99.856</v>
      </c>
      <c r="J117" s="23">
        <v>0</v>
      </c>
      <c r="K117" s="64"/>
      <c r="L117" s="64"/>
      <c r="M117" s="119"/>
      <c r="N117" s="32"/>
    </row>
    <row r="118" spans="1:14" ht="60" customHeight="1">
      <c r="A118" s="63" t="s">
        <v>324</v>
      </c>
      <c r="B118" s="64" t="s">
        <v>325</v>
      </c>
      <c r="C118" s="65" t="s">
        <v>19</v>
      </c>
      <c r="D118" s="66">
        <f t="shared" si="7"/>
        <v>142.097</v>
      </c>
      <c r="E118" s="23">
        <v>0</v>
      </c>
      <c r="F118" s="66">
        <v>0</v>
      </c>
      <c r="G118" s="66">
        <v>0</v>
      </c>
      <c r="H118" s="66">
        <v>0</v>
      </c>
      <c r="I118" s="66">
        <v>142.097</v>
      </c>
      <c r="J118" s="23">
        <v>0</v>
      </c>
      <c r="K118" s="64"/>
      <c r="L118" s="64"/>
      <c r="M118" s="119"/>
      <c r="N118" s="32"/>
    </row>
    <row r="119" spans="1:14" ht="69.75" customHeight="1">
      <c r="A119" s="63" t="s">
        <v>326</v>
      </c>
      <c r="B119" s="64" t="s">
        <v>327</v>
      </c>
      <c r="C119" s="65" t="s">
        <v>19</v>
      </c>
      <c r="D119" s="66">
        <f t="shared" si="7"/>
        <v>9.153</v>
      </c>
      <c r="E119" s="23">
        <v>0</v>
      </c>
      <c r="F119" s="66">
        <v>0</v>
      </c>
      <c r="G119" s="66">
        <v>0</v>
      </c>
      <c r="H119" s="66">
        <v>0</v>
      </c>
      <c r="I119" s="66">
        <v>9.153</v>
      </c>
      <c r="J119" s="23">
        <v>0</v>
      </c>
      <c r="K119" s="64" t="s">
        <v>215</v>
      </c>
      <c r="L119" s="64"/>
      <c r="M119" s="119"/>
      <c r="N119" s="32"/>
    </row>
    <row r="120" spans="1:14" ht="60" customHeight="1">
      <c r="A120" s="63" t="s">
        <v>328</v>
      </c>
      <c r="B120" s="64" t="s">
        <v>329</v>
      </c>
      <c r="C120" s="65" t="s">
        <v>19</v>
      </c>
      <c r="D120" s="66">
        <f t="shared" si="7"/>
        <v>40.426</v>
      </c>
      <c r="E120" s="23">
        <v>0</v>
      </c>
      <c r="F120" s="66">
        <v>0</v>
      </c>
      <c r="G120" s="66">
        <v>0</v>
      </c>
      <c r="H120" s="66">
        <v>0</v>
      </c>
      <c r="I120" s="66">
        <v>40.426</v>
      </c>
      <c r="J120" s="23">
        <v>0</v>
      </c>
      <c r="K120" s="64"/>
      <c r="L120" s="64"/>
      <c r="M120" s="119"/>
      <c r="N120" s="32"/>
    </row>
    <row r="121" spans="1:14" ht="72" customHeight="1">
      <c r="A121" s="63" t="s">
        <v>330</v>
      </c>
      <c r="B121" s="64" t="s">
        <v>331</v>
      </c>
      <c r="C121" s="65" t="s">
        <v>19</v>
      </c>
      <c r="D121" s="66">
        <f t="shared" si="7"/>
        <v>240.371</v>
      </c>
      <c r="E121" s="23">
        <v>0</v>
      </c>
      <c r="F121" s="66">
        <v>0</v>
      </c>
      <c r="G121" s="66">
        <v>0</v>
      </c>
      <c r="H121" s="66">
        <v>0</v>
      </c>
      <c r="I121" s="66">
        <v>240.371</v>
      </c>
      <c r="J121" s="23">
        <v>0</v>
      </c>
      <c r="K121" s="65" t="s">
        <v>211</v>
      </c>
      <c r="L121" s="64"/>
      <c r="M121" s="119"/>
      <c r="N121" s="32"/>
    </row>
    <row r="122" spans="1:14" ht="90.75" customHeight="1">
      <c r="A122" s="63" t="s">
        <v>332</v>
      </c>
      <c r="B122" s="64" t="s">
        <v>333</v>
      </c>
      <c r="C122" s="65" t="s">
        <v>19</v>
      </c>
      <c r="D122" s="66">
        <f t="shared" si="7"/>
        <v>458.403</v>
      </c>
      <c r="E122" s="23">
        <v>0</v>
      </c>
      <c r="F122" s="66">
        <v>0</v>
      </c>
      <c r="G122" s="66">
        <v>0</v>
      </c>
      <c r="H122" s="66">
        <v>0</v>
      </c>
      <c r="I122" s="66">
        <v>458.403</v>
      </c>
      <c r="J122" s="23">
        <v>0</v>
      </c>
      <c r="K122" s="64" t="s">
        <v>215</v>
      </c>
      <c r="L122" s="64"/>
      <c r="M122" s="119"/>
      <c r="N122" s="32"/>
    </row>
    <row r="123" spans="1:14" ht="59.25" customHeight="1">
      <c r="A123" s="128" t="s">
        <v>176</v>
      </c>
      <c r="B123" s="73" t="s">
        <v>308</v>
      </c>
      <c r="C123" s="71" t="s">
        <v>21</v>
      </c>
      <c r="D123" s="72">
        <f>D124+D127+D131</f>
        <v>3504.86018</v>
      </c>
      <c r="E123" s="72">
        <f>E124+E127+E131</f>
        <v>0</v>
      </c>
      <c r="F123" s="72">
        <f>F124+F127+F131</f>
        <v>0</v>
      </c>
      <c r="G123" s="72">
        <f>G124+G127+G131</f>
        <v>0</v>
      </c>
      <c r="H123" s="72">
        <f>H124+H127+H131</f>
        <v>0</v>
      </c>
      <c r="I123" s="72">
        <f>I124+I127+I131</f>
        <v>3504.86018</v>
      </c>
      <c r="J123" s="72">
        <f>J124+J127+J131</f>
        <v>0</v>
      </c>
      <c r="K123" s="76" t="s">
        <v>215</v>
      </c>
      <c r="L123" s="64"/>
      <c r="M123" s="119"/>
      <c r="N123" s="32"/>
    </row>
    <row r="124" spans="1:14" ht="66.75" customHeight="1">
      <c r="A124" s="63" t="s">
        <v>178</v>
      </c>
      <c r="B124" s="64" t="s">
        <v>334</v>
      </c>
      <c r="C124" s="64" t="s">
        <v>21</v>
      </c>
      <c r="D124" s="66">
        <f>D125+D126</f>
        <v>1934.478</v>
      </c>
      <c r="E124" s="66">
        <v>0</v>
      </c>
      <c r="F124" s="66">
        <v>0</v>
      </c>
      <c r="G124" s="66">
        <v>0</v>
      </c>
      <c r="H124" s="66">
        <v>0</v>
      </c>
      <c r="I124" s="66">
        <f>I125+I126</f>
        <v>1934.478</v>
      </c>
      <c r="J124" s="66">
        <v>0</v>
      </c>
      <c r="K124" s="76"/>
      <c r="L124" s="64"/>
      <c r="M124" s="119"/>
      <c r="N124" s="32"/>
    </row>
    <row r="125" spans="1:14" ht="68.25" customHeight="1">
      <c r="A125" s="63" t="s">
        <v>335</v>
      </c>
      <c r="B125" s="64" t="s">
        <v>336</v>
      </c>
      <c r="C125" s="64" t="s">
        <v>21</v>
      </c>
      <c r="D125" s="66">
        <f aca="true" t="shared" si="8" ref="D125:D126">I125</f>
        <v>551.694</v>
      </c>
      <c r="E125" s="23">
        <v>0</v>
      </c>
      <c r="F125" s="66">
        <v>0</v>
      </c>
      <c r="G125" s="66">
        <v>0</v>
      </c>
      <c r="H125" s="66">
        <v>0</v>
      </c>
      <c r="I125" s="66">
        <v>551.694</v>
      </c>
      <c r="J125" s="23">
        <v>0</v>
      </c>
      <c r="K125" s="76"/>
      <c r="L125" s="64"/>
      <c r="M125" s="119"/>
      <c r="N125" s="32"/>
    </row>
    <row r="126" spans="1:14" ht="80.25" customHeight="1">
      <c r="A126" s="63" t="s">
        <v>337</v>
      </c>
      <c r="B126" s="64" t="s">
        <v>338</v>
      </c>
      <c r="C126" s="64" t="s">
        <v>21</v>
      </c>
      <c r="D126" s="66">
        <f t="shared" si="8"/>
        <v>1382.784</v>
      </c>
      <c r="E126" s="23">
        <v>0</v>
      </c>
      <c r="F126" s="66">
        <v>0</v>
      </c>
      <c r="G126" s="66">
        <v>0</v>
      </c>
      <c r="H126" s="66">
        <v>0</v>
      </c>
      <c r="I126" s="66">
        <v>1382.784</v>
      </c>
      <c r="J126" s="23">
        <v>0</v>
      </c>
      <c r="K126" s="77" t="s">
        <v>215</v>
      </c>
      <c r="L126" s="76" t="s">
        <v>212</v>
      </c>
      <c r="M126" s="119"/>
      <c r="N126" s="32"/>
    </row>
    <row r="127" spans="1:14" ht="66.75" customHeight="1">
      <c r="A127" s="63" t="s">
        <v>180</v>
      </c>
      <c r="B127" s="64" t="s">
        <v>339</v>
      </c>
      <c r="C127" s="64" t="s">
        <v>21</v>
      </c>
      <c r="D127" s="66">
        <f>D128+D129+D130</f>
        <v>1363.11418</v>
      </c>
      <c r="E127" s="23">
        <v>0</v>
      </c>
      <c r="F127" s="66">
        <v>0</v>
      </c>
      <c r="G127" s="66">
        <v>0</v>
      </c>
      <c r="H127" s="66">
        <v>0</v>
      </c>
      <c r="I127" s="66">
        <f>I128+I129+I130</f>
        <v>1363.11418</v>
      </c>
      <c r="J127" s="23">
        <v>0</v>
      </c>
      <c r="K127" s="77"/>
      <c r="L127" s="76"/>
      <c r="M127" s="119"/>
      <c r="N127" s="32"/>
    </row>
    <row r="128" spans="1:14" ht="76.5" customHeight="1">
      <c r="A128" s="63" t="s">
        <v>340</v>
      </c>
      <c r="B128" s="64" t="s">
        <v>341</v>
      </c>
      <c r="C128" s="64" t="s">
        <v>21</v>
      </c>
      <c r="D128" s="66">
        <f aca="true" t="shared" si="9" ref="D128:D131">I128</f>
        <v>346.90675</v>
      </c>
      <c r="E128" s="66">
        <v>0</v>
      </c>
      <c r="F128" s="66">
        <v>0</v>
      </c>
      <c r="G128" s="66">
        <v>0</v>
      </c>
      <c r="H128" s="66">
        <v>0</v>
      </c>
      <c r="I128" s="66">
        <v>346.90675</v>
      </c>
      <c r="J128" s="66">
        <v>0</v>
      </c>
      <c r="K128" s="77"/>
      <c r="L128" s="76"/>
      <c r="M128" s="119"/>
      <c r="N128" s="32"/>
    </row>
    <row r="129" spans="1:14" ht="88.5" customHeight="1">
      <c r="A129" s="63" t="s">
        <v>342</v>
      </c>
      <c r="B129" s="64" t="s">
        <v>343</v>
      </c>
      <c r="C129" s="64" t="s">
        <v>21</v>
      </c>
      <c r="D129" s="66">
        <f t="shared" si="9"/>
        <v>760.78894</v>
      </c>
      <c r="E129" s="66">
        <v>0</v>
      </c>
      <c r="F129" s="66">
        <v>0</v>
      </c>
      <c r="G129" s="66">
        <v>0</v>
      </c>
      <c r="H129" s="66">
        <v>0</v>
      </c>
      <c r="I129" s="66">
        <v>760.78894</v>
      </c>
      <c r="J129" s="66">
        <v>0</v>
      </c>
      <c r="K129" s="77"/>
      <c r="L129" s="76"/>
      <c r="M129" s="119"/>
      <c r="N129" s="32"/>
    </row>
    <row r="130" spans="1:14" ht="85.5" customHeight="1">
      <c r="A130" s="63" t="s">
        <v>344</v>
      </c>
      <c r="B130" s="64" t="s">
        <v>345</v>
      </c>
      <c r="C130" s="64" t="s">
        <v>21</v>
      </c>
      <c r="D130" s="66">
        <f t="shared" si="9"/>
        <v>255.41849</v>
      </c>
      <c r="E130" s="66">
        <v>0</v>
      </c>
      <c r="F130" s="66">
        <v>0</v>
      </c>
      <c r="G130" s="66">
        <v>0</v>
      </c>
      <c r="H130" s="66">
        <v>0</v>
      </c>
      <c r="I130" s="66">
        <v>255.41849</v>
      </c>
      <c r="J130" s="66">
        <v>0</v>
      </c>
      <c r="K130" s="77"/>
      <c r="L130" s="76"/>
      <c r="M130" s="119"/>
      <c r="N130" s="32"/>
    </row>
    <row r="131" spans="1:14" ht="86.25" customHeight="1">
      <c r="A131" s="63" t="s">
        <v>346</v>
      </c>
      <c r="B131" s="64" t="s">
        <v>347</v>
      </c>
      <c r="C131" s="64" t="s">
        <v>21</v>
      </c>
      <c r="D131" s="66">
        <f t="shared" si="9"/>
        <v>207.268</v>
      </c>
      <c r="E131" s="66">
        <v>0</v>
      </c>
      <c r="F131" s="66">
        <v>0</v>
      </c>
      <c r="G131" s="66">
        <v>0</v>
      </c>
      <c r="H131" s="66">
        <v>0</v>
      </c>
      <c r="I131" s="66">
        <v>207.268</v>
      </c>
      <c r="J131" s="66">
        <v>0</v>
      </c>
      <c r="K131" s="77"/>
      <c r="L131" s="76"/>
      <c r="M131" s="119"/>
      <c r="N131" s="32"/>
    </row>
    <row r="132" spans="1:14" ht="75" customHeight="1">
      <c r="A132" s="128" t="s">
        <v>182</v>
      </c>
      <c r="B132" s="73" t="s">
        <v>348</v>
      </c>
      <c r="C132" s="71" t="s">
        <v>23</v>
      </c>
      <c r="D132" s="72">
        <f>D133+D137+D141+D142+D145</f>
        <v>3531.1666099999998</v>
      </c>
      <c r="E132" s="72">
        <f>E134+E135+E136+E138+E139+E140+E141</f>
        <v>0</v>
      </c>
      <c r="F132" s="72">
        <f>F134+F135+F136+F138+F139+F140+F141</f>
        <v>0</v>
      </c>
      <c r="G132" s="72">
        <f>G134+G135+G136+G138+G139+G140+G141</f>
        <v>0</v>
      </c>
      <c r="H132" s="72">
        <f>H134+H135+H136+H138+H139+H140+H141</f>
        <v>0</v>
      </c>
      <c r="I132" s="72">
        <f>I133+I137+I141+I142+I145</f>
        <v>3531.1666099999998</v>
      </c>
      <c r="J132" s="72">
        <f>J134+J135+J136+J138+J139+J140+J141</f>
        <v>0</v>
      </c>
      <c r="K132" s="77"/>
      <c r="L132" s="76"/>
      <c r="M132" s="119"/>
      <c r="N132" s="32"/>
    </row>
    <row r="133" spans="1:14" ht="142.5" customHeight="1">
      <c r="A133" s="63" t="s">
        <v>184</v>
      </c>
      <c r="B133" s="74" t="s">
        <v>349</v>
      </c>
      <c r="C133" s="65">
        <v>2019</v>
      </c>
      <c r="D133" s="66">
        <f>D134+D135+D136</f>
        <v>939.104</v>
      </c>
      <c r="E133" s="66">
        <f>E134+E135+E136</f>
        <v>0</v>
      </c>
      <c r="F133" s="66">
        <f>F134+F135+F136</f>
        <v>0</v>
      </c>
      <c r="G133" s="66">
        <f>G134+G135+G136</f>
        <v>0</v>
      </c>
      <c r="H133" s="66">
        <f>H134+H135+H136</f>
        <v>0</v>
      </c>
      <c r="I133" s="66">
        <f>I134+I135+I136</f>
        <v>939.104</v>
      </c>
      <c r="J133" s="66">
        <f>J134+J135+J136</f>
        <v>0</v>
      </c>
      <c r="K133" s="77"/>
      <c r="L133" s="76"/>
      <c r="M133" s="119"/>
      <c r="N133" s="32"/>
    </row>
    <row r="134" spans="1:14" ht="84" customHeight="1">
      <c r="A134" s="63" t="s">
        <v>350</v>
      </c>
      <c r="B134" s="132" t="s">
        <v>351</v>
      </c>
      <c r="C134" s="65" t="s">
        <v>23</v>
      </c>
      <c r="D134" s="66">
        <f aca="true" t="shared" si="10" ref="D134:D136">I134</f>
        <v>671.322</v>
      </c>
      <c r="E134" s="66">
        <v>0</v>
      </c>
      <c r="F134" s="66">
        <v>0</v>
      </c>
      <c r="G134" s="66">
        <v>0</v>
      </c>
      <c r="H134" s="66">
        <v>0</v>
      </c>
      <c r="I134" s="66">
        <v>671.322</v>
      </c>
      <c r="J134" s="66">
        <v>0</v>
      </c>
      <c r="K134" s="64" t="s">
        <v>215</v>
      </c>
      <c r="L134" s="64" t="s">
        <v>212</v>
      </c>
      <c r="M134" s="119"/>
      <c r="N134" s="32"/>
    </row>
    <row r="135" spans="1:14" ht="85.5" customHeight="1">
      <c r="A135" s="63" t="s">
        <v>352</v>
      </c>
      <c r="B135" s="132" t="s">
        <v>353</v>
      </c>
      <c r="C135" s="65" t="s">
        <v>23</v>
      </c>
      <c r="D135" s="66">
        <f t="shared" si="10"/>
        <v>56.436</v>
      </c>
      <c r="E135" s="66">
        <v>0</v>
      </c>
      <c r="F135" s="66">
        <v>0</v>
      </c>
      <c r="G135" s="66">
        <v>0</v>
      </c>
      <c r="H135" s="66">
        <v>0</v>
      </c>
      <c r="I135" s="66">
        <v>56.436</v>
      </c>
      <c r="J135" s="66">
        <v>0</v>
      </c>
      <c r="K135" s="64"/>
      <c r="L135" s="64"/>
      <c r="M135" s="119"/>
      <c r="N135" s="32"/>
    </row>
    <row r="136" spans="1:14" ht="84" customHeight="1">
      <c r="A136" s="63" t="s">
        <v>354</v>
      </c>
      <c r="B136" s="132" t="s">
        <v>355</v>
      </c>
      <c r="C136" s="65" t="s">
        <v>23</v>
      </c>
      <c r="D136" s="66">
        <f t="shared" si="10"/>
        <v>211.346</v>
      </c>
      <c r="E136" s="66">
        <v>0</v>
      </c>
      <c r="F136" s="66">
        <v>0</v>
      </c>
      <c r="G136" s="66">
        <v>0</v>
      </c>
      <c r="H136" s="66">
        <v>0</v>
      </c>
      <c r="I136" s="66">
        <v>211.346</v>
      </c>
      <c r="J136" s="66">
        <v>0</v>
      </c>
      <c r="K136" s="64"/>
      <c r="L136" s="64"/>
      <c r="M136" s="119"/>
      <c r="N136" s="32"/>
    </row>
    <row r="137" spans="1:14" ht="64.5" customHeight="1">
      <c r="A137" s="63" t="s">
        <v>186</v>
      </c>
      <c r="B137" s="132" t="s">
        <v>356</v>
      </c>
      <c r="C137" s="65" t="s">
        <v>23</v>
      </c>
      <c r="D137" s="66">
        <f>D138+D139+D140</f>
        <v>1002.862</v>
      </c>
      <c r="E137" s="66">
        <v>0</v>
      </c>
      <c r="F137" s="66">
        <v>0</v>
      </c>
      <c r="G137" s="66">
        <v>0</v>
      </c>
      <c r="H137" s="66">
        <v>0</v>
      </c>
      <c r="I137" s="66">
        <f>I138+I139+I140</f>
        <v>1002.862</v>
      </c>
      <c r="J137" s="66">
        <v>0</v>
      </c>
      <c r="K137" s="64"/>
      <c r="L137" s="64"/>
      <c r="M137" s="119"/>
      <c r="N137" s="32"/>
    </row>
    <row r="138" spans="1:14" ht="84.75" customHeight="1">
      <c r="A138" s="63" t="s">
        <v>357</v>
      </c>
      <c r="B138" s="132" t="s">
        <v>358</v>
      </c>
      <c r="C138" s="65" t="s">
        <v>23</v>
      </c>
      <c r="D138" s="66">
        <f aca="true" t="shared" si="11" ref="D138:D149">I138</f>
        <v>744.256</v>
      </c>
      <c r="E138" s="66">
        <v>0</v>
      </c>
      <c r="F138" s="66">
        <v>0</v>
      </c>
      <c r="G138" s="66">
        <v>0</v>
      </c>
      <c r="H138" s="66">
        <v>0</v>
      </c>
      <c r="I138" s="66">
        <v>744.256</v>
      </c>
      <c r="J138" s="66">
        <v>0</v>
      </c>
      <c r="K138" s="64"/>
      <c r="L138" s="64"/>
      <c r="M138" s="119"/>
      <c r="N138" s="32"/>
    </row>
    <row r="139" spans="1:14" ht="84" customHeight="1">
      <c r="A139" s="63" t="s">
        <v>359</v>
      </c>
      <c r="B139" s="132" t="s">
        <v>360</v>
      </c>
      <c r="C139" s="65" t="s">
        <v>23</v>
      </c>
      <c r="D139" s="66">
        <f t="shared" si="11"/>
        <v>176.376</v>
      </c>
      <c r="E139" s="66">
        <v>0</v>
      </c>
      <c r="F139" s="66">
        <v>0</v>
      </c>
      <c r="G139" s="66">
        <v>0</v>
      </c>
      <c r="H139" s="66">
        <v>0</v>
      </c>
      <c r="I139" s="66">
        <v>176.376</v>
      </c>
      <c r="J139" s="66">
        <v>0</v>
      </c>
      <c r="K139" s="64"/>
      <c r="L139" s="64"/>
      <c r="M139" s="119"/>
      <c r="N139" s="32"/>
    </row>
    <row r="140" spans="1:14" ht="75" customHeight="1">
      <c r="A140" s="63" t="s">
        <v>361</v>
      </c>
      <c r="B140" s="132" t="s">
        <v>362</v>
      </c>
      <c r="C140" s="65" t="s">
        <v>23</v>
      </c>
      <c r="D140" s="66">
        <f t="shared" si="11"/>
        <v>82.23</v>
      </c>
      <c r="E140" s="66">
        <v>0</v>
      </c>
      <c r="F140" s="66">
        <v>0</v>
      </c>
      <c r="G140" s="66">
        <v>0</v>
      </c>
      <c r="H140" s="66">
        <v>0</v>
      </c>
      <c r="I140" s="66">
        <v>82.23</v>
      </c>
      <c r="J140" s="66">
        <v>0</v>
      </c>
      <c r="K140" s="64"/>
      <c r="L140" s="64"/>
      <c r="M140" s="119"/>
      <c r="N140" s="32"/>
    </row>
    <row r="141" spans="1:14" ht="57" customHeight="1">
      <c r="A141" s="63" t="s">
        <v>363</v>
      </c>
      <c r="B141" s="132" t="s">
        <v>364</v>
      </c>
      <c r="C141" s="65" t="s">
        <v>23</v>
      </c>
      <c r="D141" s="66">
        <f t="shared" si="11"/>
        <v>441.45961</v>
      </c>
      <c r="E141" s="66">
        <v>0</v>
      </c>
      <c r="F141" s="66">
        <v>0</v>
      </c>
      <c r="G141" s="66">
        <v>0</v>
      </c>
      <c r="H141" s="66">
        <v>0</v>
      </c>
      <c r="I141" s="66">
        <v>441.45961</v>
      </c>
      <c r="J141" s="66">
        <v>0</v>
      </c>
      <c r="K141" s="64"/>
      <c r="L141" s="64"/>
      <c r="M141" s="119"/>
      <c r="N141" s="32"/>
    </row>
    <row r="142" spans="1:14" ht="81" customHeight="1">
      <c r="A142" s="63" t="s">
        <v>365</v>
      </c>
      <c r="B142" s="132" t="s">
        <v>366</v>
      </c>
      <c r="C142" s="65" t="s">
        <v>23</v>
      </c>
      <c r="D142" s="66">
        <f t="shared" si="11"/>
        <v>706.39</v>
      </c>
      <c r="E142" s="66">
        <v>0</v>
      </c>
      <c r="F142" s="66">
        <v>0</v>
      </c>
      <c r="G142" s="66">
        <v>0</v>
      </c>
      <c r="H142" s="66">
        <v>0</v>
      </c>
      <c r="I142" s="66">
        <f>I143+I144</f>
        <v>706.39</v>
      </c>
      <c r="J142" s="66">
        <v>0</v>
      </c>
      <c r="K142" s="64"/>
      <c r="L142" s="64"/>
      <c r="M142" s="119"/>
      <c r="N142" s="32"/>
    </row>
    <row r="143" spans="1:14" ht="74.25" customHeight="1">
      <c r="A143" s="63" t="s">
        <v>367</v>
      </c>
      <c r="B143" s="132" t="s">
        <v>368</v>
      </c>
      <c r="C143" s="65" t="s">
        <v>23</v>
      </c>
      <c r="D143" s="66">
        <f t="shared" si="11"/>
        <v>413.765</v>
      </c>
      <c r="E143" s="66">
        <v>0</v>
      </c>
      <c r="F143" s="66">
        <v>0</v>
      </c>
      <c r="G143" s="66">
        <v>0</v>
      </c>
      <c r="H143" s="66">
        <v>0</v>
      </c>
      <c r="I143" s="66">
        <v>413.765</v>
      </c>
      <c r="J143" s="66">
        <v>0</v>
      </c>
      <c r="K143" s="76" t="s">
        <v>215</v>
      </c>
      <c r="L143" s="76" t="s">
        <v>212</v>
      </c>
      <c r="M143" s="119"/>
      <c r="N143" s="32"/>
    </row>
    <row r="144" spans="1:14" ht="74.25" customHeight="1">
      <c r="A144" s="63" t="s">
        <v>369</v>
      </c>
      <c r="B144" s="132" t="s">
        <v>370</v>
      </c>
      <c r="C144" s="65" t="s">
        <v>23</v>
      </c>
      <c r="D144" s="66">
        <f t="shared" si="11"/>
        <v>292.625</v>
      </c>
      <c r="E144" s="66">
        <v>0</v>
      </c>
      <c r="F144" s="66">
        <v>0</v>
      </c>
      <c r="G144" s="66">
        <v>0</v>
      </c>
      <c r="H144" s="66">
        <v>0</v>
      </c>
      <c r="I144" s="66">
        <v>292.625</v>
      </c>
      <c r="J144" s="66">
        <v>0</v>
      </c>
      <c r="K144" s="76"/>
      <c r="L144" s="76"/>
      <c r="M144" s="119"/>
      <c r="N144" s="32"/>
    </row>
    <row r="145" spans="1:14" ht="64.5" customHeight="1">
      <c r="A145" s="63" t="s">
        <v>371</v>
      </c>
      <c r="B145" s="132" t="s">
        <v>356</v>
      </c>
      <c r="C145" s="65" t="s">
        <v>23</v>
      </c>
      <c r="D145" s="66">
        <f t="shared" si="11"/>
        <v>441.351</v>
      </c>
      <c r="E145" s="66">
        <v>0</v>
      </c>
      <c r="F145" s="66">
        <v>0</v>
      </c>
      <c r="G145" s="66">
        <v>0</v>
      </c>
      <c r="H145" s="66">
        <v>0</v>
      </c>
      <c r="I145" s="66">
        <f>I146+I147+I148</f>
        <v>441.351</v>
      </c>
      <c r="J145" s="66">
        <v>0</v>
      </c>
      <c r="K145" s="76"/>
      <c r="L145" s="76"/>
      <c r="M145" s="119"/>
      <c r="N145" s="32"/>
    </row>
    <row r="146" spans="1:14" ht="72" customHeight="1">
      <c r="A146" s="63" t="s">
        <v>372</v>
      </c>
      <c r="B146" s="132" t="s">
        <v>373</v>
      </c>
      <c r="C146" s="65" t="s">
        <v>23</v>
      </c>
      <c r="D146" s="66">
        <f t="shared" si="11"/>
        <v>101.57</v>
      </c>
      <c r="E146" s="66">
        <v>0</v>
      </c>
      <c r="F146" s="66">
        <v>0</v>
      </c>
      <c r="G146" s="66">
        <v>0</v>
      </c>
      <c r="H146" s="66">
        <v>0</v>
      </c>
      <c r="I146" s="66">
        <v>101.57</v>
      </c>
      <c r="J146" s="66">
        <v>0</v>
      </c>
      <c r="K146" s="76"/>
      <c r="L146" s="76"/>
      <c r="M146" s="119"/>
      <c r="N146" s="32"/>
    </row>
    <row r="147" spans="1:14" ht="69" customHeight="1">
      <c r="A147" s="63" t="s">
        <v>374</v>
      </c>
      <c r="B147" s="132" t="s">
        <v>375</v>
      </c>
      <c r="C147" s="65" t="s">
        <v>23</v>
      </c>
      <c r="D147" s="66">
        <f t="shared" si="11"/>
        <v>67.784</v>
      </c>
      <c r="E147" s="66">
        <v>0</v>
      </c>
      <c r="F147" s="66">
        <v>0</v>
      </c>
      <c r="G147" s="66">
        <v>0</v>
      </c>
      <c r="H147" s="66">
        <v>0</v>
      </c>
      <c r="I147" s="66">
        <v>67.784</v>
      </c>
      <c r="J147" s="66">
        <v>0</v>
      </c>
      <c r="K147" s="76"/>
      <c r="L147" s="76"/>
      <c r="M147" s="119"/>
      <c r="N147" s="32"/>
    </row>
    <row r="148" spans="1:14" ht="69" customHeight="1">
      <c r="A148" s="63" t="s">
        <v>376</v>
      </c>
      <c r="B148" s="132" t="s">
        <v>377</v>
      </c>
      <c r="C148" s="65" t="s">
        <v>23</v>
      </c>
      <c r="D148" s="66">
        <f t="shared" si="11"/>
        <v>271.997</v>
      </c>
      <c r="E148" s="66">
        <v>0</v>
      </c>
      <c r="F148" s="66">
        <v>0</v>
      </c>
      <c r="G148" s="66">
        <v>0</v>
      </c>
      <c r="H148" s="66">
        <v>0</v>
      </c>
      <c r="I148" s="66">
        <v>271.997</v>
      </c>
      <c r="J148" s="66">
        <v>0</v>
      </c>
      <c r="K148" s="76"/>
      <c r="L148" s="76"/>
      <c r="M148" s="119"/>
      <c r="N148" s="32"/>
    </row>
    <row r="149" spans="1:14" ht="63" customHeight="1">
      <c r="A149" s="128" t="s">
        <v>188</v>
      </c>
      <c r="B149" s="75" t="s">
        <v>308</v>
      </c>
      <c r="C149" s="75" t="s">
        <v>25</v>
      </c>
      <c r="D149" s="72">
        <f t="shared" si="11"/>
        <v>3801.7819899999995</v>
      </c>
      <c r="E149" s="12">
        <v>0</v>
      </c>
      <c r="F149" s="72">
        <v>0</v>
      </c>
      <c r="G149" s="72">
        <v>0</v>
      </c>
      <c r="H149" s="72">
        <v>0</v>
      </c>
      <c r="I149" s="72">
        <f>I150+I161+I162+I163+I164+I165+I166+I170</f>
        <v>3801.7819899999995</v>
      </c>
      <c r="J149" s="12">
        <v>0</v>
      </c>
      <c r="K149" s="76"/>
      <c r="L149" s="76"/>
      <c r="M149" s="119"/>
      <c r="N149" s="32"/>
    </row>
    <row r="150" spans="1:14" ht="63" customHeight="1">
      <c r="A150" s="128" t="s">
        <v>378</v>
      </c>
      <c r="B150" s="132" t="s">
        <v>379</v>
      </c>
      <c r="C150" s="71" t="s">
        <v>25</v>
      </c>
      <c r="D150" s="72">
        <f>D151+D152+D153+D154+D155+D156+D157+D158+D159+D160</f>
        <v>1788.5609199999997</v>
      </c>
      <c r="E150" s="72">
        <f>E152+E153+E154+E161+E156+E157+E158</f>
        <v>0</v>
      </c>
      <c r="F150" s="72">
        <f>F152+F153+F154+F161+F156+F157+F158</f>
        <v>0</v>
      </c>
      <c r="G150" s="72">
        <f>G152+G153+G154+G161+G156+G157+G158</f>
        <v>0</v>
      </c>
      <c r="H150" s="72">
        <f>H152+H153+H154+H161+H156+H157+H158</f>
        <v>0</v>
      </c>
      <c r="I150" s="72">
        <f>I151+I152+I153+I154+I155+I156+I157+I158+I159+I160</f>
        <v>1788.5609199999997</v>
      </c>
      <c r="J150" s="72">
        <f>J152+J153+J154+J161+J156+J157+J158</f>
        <v>0</v>
      </c>
      <c r="K150" s="76"/>
      <c r="L150" s="76"/>
      <c r="M150" s="119"/>
      <c r="N150" s="32"/>
    </row>
    <row r="151" spans="1:14" ht="87" customHeight="1">
      <c r="A151" s="63" t="s">
        <v>380</v>
      </c>
      <c r="B151" s="64" t="s">
        <v>381</v>
      </c>
      <c r="C151" s="64" t="s">
        <v>25</v>
      </c>
      <c r="D151" s="66">
        <f aca="true" t="shared" si="12" ref="D151:D165">I151</f>
        <v>483.56232</v>
      </c>
      <c r="E151" s="23">
        <v>0</v>
      </c>
      <c r="F151" s="66">
        <v>0</v>
      </c>
      <c r="G151" s="66">
        <v>0</v>
      </c>
      <c r="H151" s="66">
        <v>0</v>
      </c>
      <c r="I151" s="66">
        <v>483.56232</v>
      </c>
      <c r="J151" s="23">
        <v>0</v>
      </c>
      <c r="K151" s="76"/>
      <c r="L151" s="76"/>
      <c r="M151" s="119"/>
      <c r="N151" s="32"/>
    </row>
    <row r="152" spans="1:14" ht="96" customHeight="1">
      <c r="A152" s="63" t="s">
        <v>382</v>
      </c>
      <c r="B152" s="132" t="s">
        <v>383</v>
      </c>
      <c r="C152" s="64" t="s">
        <v>25</v>
      </c>
      <c r="D152" s="66">
        <f t="shared" si="12"/>
        <v>309.15988</v>
      </c>
      <c r="E152" s="23">
        <v>0</v>
      </c>
      <c r="F152" s="66">
        <v>0</v>
      </c>
      <c r="G152" s="66">
        <v>0</v>
      </c>
      <c r="H152" s="66">
        <v>0</v>
      </c>
      <c r="I152" s="66">
        <v>309.15988</v>
      </c>
      <c r="J152" s="23">
        <v>0</v>
      </c>
      <c r="K152" s="77" t="s">
        <v>215</v>
      </c>
      <c r="L152" s="77" t="s">
        <v>212</v>
      </c>
      <c r="M152" s="119"/>
      <c r="N152" s="32"/>
    </row>
    <row r="153" spans="1:14" ht="77.25" customHeight="1">
      <c r="A153" s="63" t="s">
        <v>384</v>
      </c>
      <c r="B153" s="132" t="s">
        <v>385</v>
      </c>
      <c r="C153" s="64" t="s">
        <v>25</v>
      </c>
      <c r="D153" s="66">
        <f t="shared" si="12"/>
        <v>68.49599</v>
      </c>
      <c r="E153" s="23">
        <v>0</v>
      </c>
      <c r="F153" s="66">
        <v>0</v>
      </c>
      <c r="G153" s="66">
        <v>0</v>
      </c>
      <c r="H153" s="66">
        <v>0</v>
      </c>
      <c r="I153" s="66">
        <v>68.49599</v>
      </c>
      <c r="J153" s="23">
        <v>0</v>
      </c>
      <c r="K153" s="77"/>
      <c r="L153" s="77"/>
      <c r="M153" s="119"/>
      <c r="N153" s="32"/>
    </row>
    <row r="154" spans="1:14" ht="82.5" customHeight="1">
      <c r="A154" s="63" t="s">
        <v>386</v>
      </c>
      <c r="B154" s="132" t="s">
        <v>387</v>
      </c>
      <c r="C154" s="64" t="s">
        <v>25</v>
      </c>
      <c r="D154" s="66">
        <f t="shared" si="12"/>
        <v>46.5974</v>
      </c>
      <c r="E154" s="23">
        <v>0</v>
      </c>
      <c r="F154" s="66">
        <v>0</v>
      </c>
      <c r="G154" s="66">
        <v>0</v>
      </c>
      <c r="H154" s="66">
        <v>0</v>
      </c>
      <c r="I154" s="66">
        <v>46.5974</v>
      </c>
      <c r="J154" s="23">
        <v>0</v>
      </c>
      <c r="K154" s="77"/>
      <c r="L154" s="77"/>
      <c r="M154" s="119"/>
      <c r="N154" s="32"/>
    </row>
    <row r="155" spans="1:14" ht="87" customHeight="1">
      <c r="A155" s="63" t="s">
        <v>388</v>
      </c>
      <c r="B155" s="132" t="s">
        <v>389</v>
      </c>
      <c r="C155" s="64" t="s">
        <v>25</v>
      </c>
      <c r="D155" s="66">
        <f t="shared" si="12"/>
        <v>129.27048</v>
      </c>
      <c r="E155" s="23">
        <v>0</v>
      </c>
      <c r="F155" s="66">
        <v>0</v>
      </c>
      <c r="G155" s="66">
        <v>0</v>
      </c>
      <c r="H155" s="66">
        <v>0</v>
      </c>
      <c r="I155" s="66">
        <v>129.27048</v>
      </c>
      <c r="J155" s="23">
        <v>0</v>
      </c>
      <c r="K155" s="77"/>
      <c r="L155" s="77"/>
      <c r="M155" s="119"/>
      <c r="N155" s="32"/>
    </row>
    <row r="156" spans="1:14" ht="84" customHeight="1">
      <c r="A156" s="63" t="s">
        <v>390</v>
      </c>
      <c r="B156" s="64" t="s">
        <v>391</v>
      </c>
      <c r="C156" s="64" t="s">
        <v>25</v>
      </c>
      <c r="D156" s="66">
        <f t="shared" si="12"/>
        <v>66.01265</v>
      </c>
      <c r="E156" s="23">
        <v>0</v>
      </c>
      <c r="F156" s="66">
        <v>0</v>
      </c>
      <c r="G156" s="66">
        <v>0</v>
      </c>
      <c r="H156" s="66">
        <v>0</v>
      </c>
      <c r="I156" s="66">
        <v>66.01265</v>
      </c>
      <c r="J156" s="23">
        <v>0</v>
      </c>
      <c r="K156" s="77"/>
      <c r="L156" s="77"/>
      <c r="M156" s="119"/>
      <c r="N156" s="32"/>
    </row>
    <row r="157" spans="1:14" ht="77.25" customHeight="1">
      <c r="A157" s="63" t="s">
        <v>392</v>
      </c>
      <c r="B157" s="64" t="s">
        <v>393</v>
      </c>
      <c r="C157" s="64" t="s">
        <v>25</v>
      </c>
      <c r="D157" s="66">
        <f t="shared" si="12"/>
        <v>101.88178</v>
      </c>
      <c r="E157" s="23">
        <v>0</v>
      </c>
      <c r="F157" s="66">
        <v>0</v>
      </c>
      <c r="G157" s="66">
        <v>0</v>
      </c>
      <c r="H157" s="66">
        <v>0</v>
      </c>
      <c r="I157" s="66">
        <v>101.88178</v>
      </c>
      <c r="J157" s="23">
        <v>0</v>
      </c>
      <c r="K157" s="77"/>
      <c r="L157" s="77"/>
      <c r="M157" s="119"/>
      <c r="N157" s="32"/>
    </row>
    <row r="158" spans="1:14" ht="87.75" customHeight="1">
      <c r="A158" s="63" t="s">
        <v>394</v>
      </c>
      <c r="B158" s="64" t="s">
        <v>395</v>
      </c>
      <c r="C158" s="64" t="s">
        <v>25</v>
      </c>
      <c r="D158" s="66">
        <f t="shared" si="12"/>
        <v>488.59315</v>
      </c>
      <c r="E158" s="23">
        <v>0</v>
      </c>
      <c r="F158" s="66">
        <v>0</v>
      </c>
      <c r="G158" s="66">
        <v>0</v>
      </c>
      <c r="H158" s="66">
        <v>0</v>
      </c>
      <c r="I158" s="66">
        <v>488.59315</v>
      </c>
      <c r="J158" s="23">
        <v>0</v>
      </c>
      <c r="K158" s="77"/>
      <c r="L158" s="77"/>
      <c r="M158" s="119"/>
      <c r="N158" s="32"/>
    </row>
    <row r="159" spans="1:14" ht="72" customHeight="1">
      <c r="A159" s="63" t="s">
        <v>396</v>
      </c>
      <c r="B159" s="64" t="s">
        <v>397</v>
      </c>
      <c r="C159" s="64" t="s">
        <v>25</v>
      </c>
      <c r="D159" s="66">
        <f t="shared" si="12"/>
        <v>77.09535</v>
      </c>
      <c r="E159" s="23">
        <v>0</v>
      </c>
      <c r="F159" s="66">
        <v>0</v>
      </c>
      <c r="G159" s="66">
        <v>0</v>
      </c>
      <c r="H159" s="66">
        <v>0</v>
      </c>
      <c r="I159" s="66">
        <v>77.09535</v>
      </c>
      <c r="J159" s="23">
        <v>0</v>
      </c>
      <c r="K159" s="77"/>
      <c r="L159" s="77"/>
      <c r="M159" s="119"/>
      <c r="N159" s="32"/>
    </row>
    <row r="160" spans="1:14" ht="72" customHeight="1">
      <c r="A160" s="63" t="s">
        <v>398</v>
      </c>
      <c r="B160" s="64" t="s">
        <v>399</v>
      </c>
      <c r="C160" s="64" t="s">
        <v>25</v>
      </c>
      <c r="D160" s="66">
        <f t="shared" si="12"/>
        <v>17.89192</v>
      </c>
      <c r="E160" s="23">
        <v>0</v>
      </c>
      <c r="F160" s="66">
        <v>0</v>
      </c>
      <c r="G160" s="66">
        <v>0</v>
      </c>
      <c r="H160" s="66">
        <v>0</v>
      </c>
      <c r="I160" s="66">
        <v>17.89192</v>
      </c>
      <c r="J160" s="23">
        <v>0</v>
      </c>
      <c r="K160" s="77" t="s">
        <v>215</v>
      </c>
      <c r="L160" s="77" t="s">
        <v>212</v>
      </c>
      <c r="M160" s="119"/>
      <c r="N160" s="32"/>
    </row>
    <row r="161" spans="1:14" ht="108.75" customHeight="1">
      <c r="A161" s="63" t="s">
        <v>400</v>
      </c>
      <c r="B161" s="64" t="s">
        <v>401</v>
      </c>
      <c r="C161" s="64" t="s">
        <v>25</v>
      </c>
      <c r="D161" s="66">
        <f t="shared" si="12"/>
        <v>0</v>
      </c>
      <c r="E161" s="23">
        <v>0</v>
      </c>
      <c r="F161" s="66">
        <v>0</v>
      </c>
      <c r="G161" s="66">
        <v>0</v>
      </c>
      <c r="H161" s="66">
        <v>0</v>
      </c>
      <c r="I161" s="66">
        <v>0</v>
      </c>
      <c r="J161" s="23">
        <v>0</v>
      </c>
      <c r="K161" s="77"/>
      <c r="L161" s="77"/>
      <c r="M161" s="119"/>
      <c r="N161" s="32"/>
    </row>
    <row r="162" spans="1:14" ht="92.25" customHeight="1">
      <c r="A162" s="63" t="s">
        <v>402</v>
      </c>
      <c r="B162" s="64" t="s">
        <v>403</v>
      </c>
      <c r="C162" s="64" t="s">
        <v>25</v>
      </c>
      <c r="D162" s="66">
        <f t="shared" si="12"/>
        <v>0</v>
      </c>
      <c r="E162" s="23">
        <v>0</v>
      </c>
      <c r="F162" s="66">
        <v>0</v>
      </c>
      <c r="G162" s="66">
        <v>0</v>
      </c>
      <c r="H162" s="66">
        <v>0</v>
      </c>
      <c r="I162" s="66">
        <v>0</v>
      </c>
      <c r="J162" s="23">
        <v>0</v>
      </c>
      <c r="K162" s="77"/>
      <c r="L162" s="77"/>
      <c r="M162" s="119"/>
      <c r="N162" s="32"/>
    </row>
    <row r="163" spans="1:14" ht="95.25" customHeight="1">
      <c r="A163" s="63" t="s">
        <v>404</v>
      </c>
      <c r="B163" s="64" t="s">
        <v>405</v>
      </c>
      <c r="C163" s="64" t="s">
        <v>25</v>
      </c>
      <c r="D163" s="66">
        <f t="shared" si="12"/>
        <v>0</v>
      </c>
      <c r="E163" s="23">
        <v>0</v>
      </c>
      <c r="F163" s="66">
        <v>0</v>
      </c>
      <c r="G163" s="66">
        <v>0</v>
      </c>
      <c r="H163" s="66">
        <v>0</v>
      </c>
      <c r="I163" s="66">
        <v>0</v>
      </c>
      <c r="J163" s="23">
        <v>0</v>
      </c>
      <c r="K163" s="77"/>
      <c r="L163" s="77"/>
      <c r="M163" s="119"/>
      <c r="N163" s="32"/>
    </row>
    <row r="164" spans="1:14" ht="95.25" customHeight="1">
      <c r="A164" s="63" t="s">
        <v>406</v>
      </c>
      <c r="B164" s="64" t="s">
        <v>407</v>
      </c>
      <c r="C164" s="64" t="s">
        <v>25</v>
      </c>
      <c r="D164" s="66">
        <f t="shared" si="12"/>
        <v>1484.49507</v>
      </c>
      <c r="E164" s="66">
        <v>0</v>
      </c>
      <c r="F164" s="66">
        <v>0</v>
      </c>
      <c r="G164" s="66">
        <v>0</v>
      </c>
      <c r="H164" s="66">
        <v>0</v>
      </c>
      <c r="I164" s="66">
        <v>1484.49507</v>
      </c>
      <c r="J164" s="66">
        <v>0</v>
      </c>
      <c r="K164" s="77"/>
      <c r="L164" s="77"/>
      <c r="M164" s="119"/>
      <c r="N164" s="32"/>
    </row>
    <row r="165" spans="1:14" ht="141.75" customHeight="1">
      <c r="A165" s="63" t="s">
        <v>408</v>
      </c>
      <c r="B165" s="64" t="s">
        <v>409</v>
      </c>
      <c r="C165" s="64" t="s">
        <v>25</v>
      </c>
      <c r="D165" s="66">
        <f t="shared" si="12"/>
        <v>150.856</v>
      </c>
      <c r="E165" s="66">
        <v>0</v>
      </c>
      <c r="F165" s="66">
        <v>0</v>
      </c>
      <c r="G165" s="66">
        <v>0</v>
      </c>
      <c r="H165" s="66">
        <v>0</v>
      </c>
      <c r="I165" s="66">
        <v>150.856</v>
      </c>
      <c r="J165" s="66">
        <v>0</v>
      </c>
      <c r="K165" s="77"/>
      <c r="L165" s="77"/>
      <c r="M165" s="119"/>
      <c r="N165" s="32"/>
    </row>
    <row r="166" spans="1:14" ht="83.25" customHeight="1">
      <c r="A166" s="63" t="s">
        <v>410</v>
      </c>
      <c r="B166" s="64" t="s">
        <v>411</v>
      </c>
      <c r="C166" s="64" t="s">
        <v>25</v>
      </c>
      <c r="D166" s="66">
        <f>D167+D168+D169</f>
        <v>274.389</v>
      </c>
      <c r="E166" s="66">
        <v>0</v>
      </c>
      <c r="F166" s="66">
        <v>0</v>
      </c>
      <c r="G166" s="66">
        <v>0</v>
      </c>
      <c r="H166" s="66">
        <v>0</v>
      </c>
      <c r="I166" s="66">
        <f>I167+I168+I169</f>
        <v>274.389</v>
      </c>
      <c r="J166" s="66">
        <v>0</v>
      </c>
      <c r="K166" s="77"/>
      <c r="L166" s="77"/>
      <c r="M166" s="119"/>
      <c r="N166" s="32"/>
    </row>
    <row r="167" spans="1:14" ht="84.75" customHeight="1">
      <c r="A167" s="63" t="s">
        <v>412</v>
      </c>
      <c r="B167" s="64" t="s">
        <v>413</v>
      </c>
      <c r="C167" s="64" t="s">
        <v>25</v>
      </c>
      <c r="D167" s="66">
        <f aca="true" t="shared" si="13" ref="D167:D170">I167</f>
        <v>30.938</v>
      </c>
      <c r="E167" s="66">
        <v>0</v>
      </c>
      <c r="F167" s="66">
        <v>0</v>
      </c>
      <c r="G167" s="66">
        <v>0</v>
      </c>
      <c r="H167" s="66">
        <v>0</v>
      </c>
      <c r="I167" s="66">
        <v>30.938</v>
      </c>
      <c r="J167" s="66">
        <v>0</v>
      </c>
      <c r="K167" s="77" t="s">
        <v>39</v>
      </c>
      <c r="L167" s="77" t="s">
        <v>212</v>
      </c>
      <c r="M167" s="119"/>
      <c r="N167" s="32"/>
    </row>
    <row r="168" spans="1:14" ht="76.5" customHeight="1">
      <c r="A168" s="63" t="s">
        <v>414</v>
      </c>
      <c r="B168" s="64" t="s">
        <v>415</v>
      </c>
      <c r="C168" s="64" t="s">
        <v>25</v>
      </c>
      <c r="D168" s="66">
        <f t="shared" si="13"/>
        <v>189.309</v>
      </c>
      <c r="E168" s="66">
        <v>0</v>
      </c>
      <c r="F168" s="66">
        <v>0</v>
      </c>
      <c r="G168" s="66">
        <v>0</v>
      </c>
      <c r="H168" s="66">
        <v>0</v>
      </c>
      <c r="I168" s="66">
        <v>189.309</v>
      </c>
      <c r="J168" s="66">
        <v>0</v>
      </c>
      <c r="K168" s="77"/>
      <c r="L168" s="77"/>
      <c r="M168" s="119"/>
      <c r="N168" s="32"/>
    </row>
    <row r="169" spans="1:14" ht="87.75" customHeight="1">
      <c r="A169" s="63" t="s">
        <v>416</v>
      </c>
      <c r="B169" s="64" t="s">
        <v>417</v>
      </c>
      <c r="C169" s="64" t="s">
        <v>25</v>
      </c>
      <c r="D169" s="66">
        <f t="shared" si="13"/>
        <v>54.142</v>
      </c>
      <c r="E169" s="66">
        <v>0</v>
      </c>
      <c r="F169" s="66">
        <v>0</v>
      </c>
      <c r="G169" s="66">
        <v>0</v>
      </c>
      <c r="H169" s="66">
        <v>0</v>
      </c>
      <c r="I169" s="66">
        <v>54.142</v>
      </c>
      <c r="J169" s="66">
        <v>0</v>
      </c>
      <c r="K169" s="77"/>
      <c r="L169" s="77"/>
      <c r="M169" s="119"/>
      <c r="N169" s="32"/>
    </row>
    <row r="170" spans="1:14" ht="105" customHeight="1">
      <c r="A170" s="63" t="s">
        <v>418</v>
      </c>
      <c r="B170" s="64" t="s">
        <v>419</v>
      </c>
      <c r="C170" s="64" t="s">
        <v>25</v>
      </c>
      <c r="D170" s="66">
        <f t="shared" si="13"/>
        <v>103.481</v>
      </c>
      <c r="E170" s="66">
        <v>0</v>
      </c>
      <c r="F170" s="66">
        <v>0</v>
      </c>
      <c r="G170" s="66">
        <v>0</v>
      </c>
      <c r="H170" s="66">
        <v>0</v>
      </c>
      <c r="I170" s="66">
        <v>103.481</v>
      </c>
      <c r="J170" s="66">
        <v>0</v>
      </c>
      <c r="K170" s="77"/>
      <c r="L170" s="77"/>
      <c r="M170" s="119"/>
      <c r="N170" s="32"/>
    </row>
    <row r="171" spans="1:14" ht="59.25" customHeight="1">
      <c r="A171" s="128" t="s">
        <v>190</v>
      </c>
      <c r="B171" s="75" t="s">
        <v>420</v>
      </c>
      <c r="C171" s="75" t="s">
        <v>27</v>
      </c>
      <c r="D171" s="72">
        <f>D172+D173+D174+D175+D176+D177</f>
        <v>3300.812</v>
      </c>
      <c r="E171" s="12">
        <v>0</v>
      </c>
      <c r="F171" s="72">
        <v>0</v>
      </c>
      <c r="G171" s="72">
        <v>0</v>
      </c>
      <c r="H171" s="72">
        <v>0</v>
      </c>
      <c r="I171" s="72">
        <f>I172+I173+I174+I175+I176+I177</f>
        <v>3300.812</v>
      </c>
      <c r="J171" s="12">
        <v>0</v>
      </c>
      <c r="K171" s="77"/>
      <c r="L171" s="77"/>
      <c r="M171" s="119"/>
      <c r="N171" s="32"/>
    </row>
    <row r="172" spans="1:14" ht="87" customHeight="1">
      <c r="A172" s="63" t="s">
        <v>421</v>
      </c>
      <c r="B172" s="64" t="s">
        <v>422</v>
      </c>
      <c r="C172" s="64" t="s">
        <v>27</v>
      </c>
      <c r="D172" s="66">
        <f aca="true" t="shared" si="14" ref="D172:D187">I172</f>
        <v>296.398</v>
      </c>
      <c r="E172" s="23">
        <v>0</v>
      </c>
      <c r="F172" s="66">
        <v>0</v>
      </c>
      <c r="G172" s="66">
        <v>0</v>
      </c>
      <c r="H172" s="66">
        <v>0</v>
      </c>
      <c r="I172" s="66">
        <v>296.398</v>
      </c>
      <c r="J172" s="23">
        <v>0</v>
      </c>
      <c r="K172" s="77"/>
      <c r="L172" s="77"/>
      <c r="M172" s="119"/>
      <c r="N172" s="32"/>
    </row>
    <row r="173" spans="1:14" ht="70.5" customHeight="1">
      <c r="A173" s="63" t="s">
        <v>423</v>
      </c>
      <c r="B173" s="132" t="s">
        <v>424</v>
      </c>
      <c r="C173" s="64" t="s">
        <v>27</v>
      </c>
      <c r="D173" s="66">
        <f t="shared" si="14"/>
        <v>394.403</v>
      </c>
      <c r="E173" s="23">
        <v>0</v>
      </c>
      <c r="F173" s="66">
        <v>0</v>
      </c>
      <c r="G173" s="66">
        <v>0</v>
      </c>
      <c r="H173" s="66">
        <v>0</v>
      </c>
      <c r="I173" s="66">
        <v>394.403</v>
      </c>
      <c r="J173" s="23">
        <v>0</v>
      </c>
      <c r="K173" s="77"/>
      <c r="L173" s="77"/>
      <c r="M173" s="119"/>
      <c r="N173" s="32"/>
    </row>
    <row r="174" spans="1:14" ht="86.25" customHeight="1">
      <c r="A174" s="63" t="s">
        <v>425</v>
      </c>
      <c r="B174" s="64" t="s">
        <v>426</v>
      </c>
      <c r="C174" s="64" t="s">
        <v>27</v>
      </c>
      <c r="D174" s="66">
        <f t="shared" si="14"/>
        <v>35.855</v>
      </c>
      <c r="E174" s="23">
        <v>0</v>
      </c>
      <c r="F174" s="66">
        <v>0</v>
      </c>
      <c r="G174" s="66">
        <v>0</v>
      </c>
      <c r="H174" s="66">
        <v>0</v>
      </c>
      <c r="I174" s="66">
        <v>35.855</v>
      </c>
      <c r="J174" s="23">
        <v>0</v>
      </c>
      <c r="K174" s="77"/>
      <c r="L174" s="77"/>
      <c r="M174" s="119"/>
      <c r="N174" s="32"/>
    </row>
    <row r="175" spans="1:14" ht="71.25" customHeight="1">
      <c r="A175" s="63" t="s">
        <v>427</v>
      </c>
      <c r="B175" s="64" t="s">
        <v>428</v>
      </c>
      <c r="C175" s="64" t="s">
        <v>27</v>
      </c>
      <c r="D175" s="66">
        <f t="shared" si="14"/>
        <v>194.179</v>
      </c>
      <c r="E175" s="23">
        <v>0</v>
      </c>
      <c r="F175" s="66">
        <v>0</v>
      </c>
      <c r="G175" s="66">
        <v>0</v>
      </c>
      <c r="H175" s="66">
        <v>0</v>
      </c>
      <c r="I175" s="66">
        <v>194.179</v>
      </c>
      <c r="J175" s="23">
        <v>0</v>
      </c>
      <c r="K175" s="77" t="s">
        <v>39</v>
      </c>
      <c r="L175" s="77" t="s">
        <v>212</v>
      </c>
      <c r="M175" s="119"/>
      <c r="N175" s="32"/>
    </row>
    <row r="176" spans="1:14" ht="90" customHeight="1">
      <c r="A176" s="68" t="s">
        <v>429</v>
      </c>
      <c r="B176" s="64" t="s">
        <v>430</v>
      </c>
      <c r="C176" s="64" t="s">
        <v>27</v>
      </c>
      <c r="D176" s="66">
        <f t="shared" si="14"/>
        <v>284.307</v>
      </c>
      <c r="E176" s="66">
        <v>0</v>
      </c>
      <c r="F176" s="66">
        <v>0</v>
      </c>
      <c r="G176" s="66">
        <v>0</v>
      </c>
      <c r="H176" s="66">
        <v>0</v>
      </c>
      <c r="I176" s="66">
        <v>284.307</v>
      </c>
      <c r="J176" s="66">
        <v>0</v>
      </c>
      <c r="K176" s="77"/>
      <c r="L176" s="77"/>
      <c r="M176" s="119"/>
      <c r="N176" s="32"/>
    </row>
    <row r="177" spans="1:14" ht="120.75" customHeight="1">
      <c r="A177" s="63" t="s">
        <v>431</v>
      </c>
      <c r="B177" s="64" t="s">
        <v>432</v>
      </c>
      <c r="C177" s="64" t="s">
        <v>27</v>
      </c>
      <c r="D177" s="66">
        <f t="shared" si="14"/>
        <v>2095.67</v>
      </c>
      <c r="E177" s="23">
        <v>0</v>
      </c>
      <c r="F177" s="66">
        <v>0</v>
      </c>
      <c r="G177" s="66">
        <v>0</v>
      </c>
      <c r="H177" s="66">
        <v>0</v>
      </c>
      <c r="I177" s="66">
        <v>2095.67</v>
      </c>
      <c r="J177" s="23">
        <v>0</v>
      </c>
      <c r="K177" s="77"/>
      <c r="L177" s="77"/>
      <c r="M177" s="119"/>
      <c r="N177" s="32"/>
    </row>
    <row r="178" spans="1:14" ht="56.25" customHeight="1">
      <c r="A178" s="128" t="s">
        <v>192</v>
      </c>
      <c r="B178" s="75" t="s">
        <v>308</v>
      </c>
      <c r="C178" s="75" t="s">
        <v>29</v>
      </c>
      <c r="D178" s="72">
        <f t="shared" si="14"/>
        <v>1812.787</v>
      </c>
      <c r="E178" s="12">
        <v>0</v>
      </c>
      <c r="F178" s="72">
        <v>0</v>
      </c>
      <c r="G178" s="72">
        <v>0</v>
      </c>
      <c r="H178" s="72">
        <v>0</v>
      </c>
      <c r="I178" s="72">
        <f>I179+I180+I181</f>
        <v>1812.787</v>
      </c>
      <c r="J178" s="12">
        <v>0</v>
      </c>
      <c r="K178" s="77"/>
      <c r="L178" s="77"/>
      <c r="M178" s="119"/>
      <c r="N178" s="32"/>
    </row>
    <row r="179" spans="1:14" ht="39.75" customHeight="1">
      <c r="A179" s="63" t="s">
        <v>433</v>
      </c>
      <c r="B179" s="69" t="s">
        <v>434</v>
      </c>
      <c r="C179" s="64" t="s">
        <v>29</v>
      </c>
      <c r="D179" s="66">
        <f t="shared" si="14"/>
        <v>538.805</v>
      </c>
      <c r="E179" s="23">
        <v>0</v>
      </c>
      <c r="F179" s="66">
        <v>0</v>
      </c>
      <c r="G179" s="66">
        <v>0</v>
      </c>
      <c r="H179" s="66">
        <v>0</v>
      </c>
      <c r="I179" s="66">
        <v>538.805</v>
      </c>
      <c r="J179" s="23">
        <v>0</v>
      </c>
      <c r="K179" s="77"/>
      <c r="L179" s="77"/>
      <c r="M179" s="119"/>
      <c r="N179" s="32"/>
    </row>
    <row r="180" spans="1:14" ht="45" customHeight="1">
      <c r="A180" s="63" t="s">
        <v>435</v>
      </c>
      <c r="B180" s="69" t="s">
        <v>436</v>
      </c>
      <c r="C180" s="64" t="s">
        <v>29</v>
      </c>
      <c r="D180" s="66">
        <f t="shared" si="14"/>
        <v>206.56</v>
      </c>
      <c r="E180" s="23">
        <v>0</v>
      </c>
      <c r="F180" s="66">
        <v>0</v>
      </c>
      <c r="G180" s="66">
        <v>0</v>
      </c>
      <c r="H180" s="66">
        <v>0</v>
      </c>
      <c r="I180" s="66">
        <v>206.56</v>
      </c>
      <c r="J180" s="23">
        <v>0</v>
      </c>
      <c r="K180" s="77"/>
      <c r="L180" s="77"/>
      <c r="M180" s="119"/>
      <c r="N180" s="32"/>
    </row>
    <row r="181" spans="1:14" ht="87.75" customHeight="1">
      <c r="A181" s="63" t="s">
        <v>437</v>
      </c>
      <c r="B181" s="69" t="s">
        <v>438</v>
      </c>
      <c r="C181" s="64" t="s">
        <v>29</v>
      </c>
      <c r="D181" s="66">
        <f t="shared" si="14"/>
        <v>1067.422</v>
      </c>
      <c r="E181" s="23">
        <v>0</v>
      </c>
      <c r="F181" s="66">
        <v>0</v>
      </c>
      <c r="G181" s="66">
        <v>0</v>
      </c>
      <c r="H181" s="66">
        <v>0</v>
      </c>
      <c r="I181" s="66">
        <f>859.142+208.28</f>
        <v>1067.422</v>
      </c>
      <c r="J181" s="23">
        <v>0</v>
      </c>
      <c r="K181" s="77"/>
      <c r="L181" s="77"/>
      <c r="M181" s="119"/>
      <c r="N181" s="32"/>
    </row>
    <row r="182" spans="1:14" ht="66" customHeight="1">
      <c r="A182" s="133" t="s">
        <v>194</v>
      </c>
      <c r="B182" s="84" t="s">
        <v>420</v>
      </c>
      <c r="C182" s="84" t="s">
        <v>31</v>
      </c>
      <c r="D182" s="85">
        <f t="shared" si="14"/>
        <v>1002.5072700000001</v>
      </c>
      <c r="E182" s="15">
        <v>0</v>
      </c>
      <c r="F182" s="85">
        <v>0</v>
      </c>
      <c r="G182" s="85">
        <v>0</v>
      </c>
      <c r="H182" s="85">
        <v>0</v>
      </c>
      <c r="I182" s="85">
        <f>I183+I184+I185</f>
        <v>1002.5072700000001</v>
      </c>
      <c r="J182" s="15">
        <v>0</v>
      </c>
      <c r="K182" s="77"/>
      <c r="L182" s="77"/>
      <c r="M182" s="119"/>
      <c r="N182" s="32"/>
    </row>
    <row r="183" spans="1:19" ht="72.75" customHeight="1">
      <c r="A183" s="134" t="s">
        <v>439</v>
      </c>
      <c r="B183" s="135" t="s">
        <v>440</v>
      </c>
      <c r="C183" s="88" t="s">
        <v>31</v>
      </c>
      <c r="D183" s="89">
        <f t="shared" si="14"/>
        <v>686.20617</v>
      </c>
      <c r="E183" s="26">
        <v>0</v>
      </c>
      <c r="F183" s="89">
        <v>0</v>
      </c>
      <c r="G183" s="89">
        <v>0</v>
      </c>
      <c r="H183" s="89">
        <v>0</v>
      </c>
      <c r="I183" s="89">
        <v>686.20617</v>
      </c>
      <c r="J183" s="26">
        <v>0</v>
      </c>
      <c r="K183" s="77"/>
      <c r="L183" s="77"/>
      <c r="M183" s="119"/>
      <c r="N183" s="32"/>
      <c r="O183" s="136"/>
      <c r="P183" s="136"/>
      <c r="Q183" s="136"/>
      <c r="R183" s="136"/>
      <c r="S183" s="136"/>
    </row>
    <row r="184" spans="1:14" ht="33" customHeight="1">
      <c r="A184" s="134" t="s">
        <v>441</v>
      </c>
      <c r="B184" s="135" t="s">
        <v>442</v>
      </c>
      <c r="C184" s="88" t="s">
        <v>31</v>
      </c>
      <c r="D184" s="89">
        <f t="shared" si="14"/>
        <v>316.3011</v>
      </c>
      <c r="E184" s="26">
        <v>0</v>
      </c>
      <c r="F184" s="89">
        <v>0</v>
      </c>
      <c r="G184" s="89">
        <v>0</v>
      </c>
      <c r="H184" s="89">
        <v>0</v>
      </c>
      <c r="I184" s="89">
        <v>316.3011</v>
      </c>
      <c r="J184" s="26">
        <v>0</v>
      </c>
      <c r="K184" s="77"/>
      <c r="L184" s="77"/>
      <c r="M184" s="119"/>
      <c r="N184" s="32"/>
    </row>
    <row r="185" spans="1:14" ht="57.75" customHeight="1">
      <c r="A185" s="134" t="s">
        <v>443</v>
      </c>
      <c r="B185" s="135" t="s">
        <v>444</v>
      </c>
      <c r="C185" s="88" t="s">
        <v>31</v>
      </c>
      <c r="D185" s="89">
        <f t="shared" si="14"/>
        <v>0</v>
      </c>
      <c r="E185" s="26">
        <v>0</v>
      </c>
      <c r="F185" s="89">
        <v>0</v>
      </c>
      <c r="G185" s="89">
        <v>0</v>
      </c>
      <c r="H185" s="89">
        <v>0</v>
      </c>
      <c r="I185" s="89">
        <v>0</v>
      </c>
      <c r="J185" s="26">
        <v>0</v>
      </c>
      <c r="K185" s="64" t="s">
        <v>39</v>
      </c>
      <c r="L185" s="64" t="s">
        <v>212</v>
      </c>
      <c r="M185" s="119"/>
      <c r="N185" s="32"/>
    </row>
    <row r="186" spans="1:14" ht="33" customHeight="1">
      <c r="A186" s="128" t="s">
        <v>445</v>
      </c>
      <c r="B186" s="75" t="s">
        <v>420</v>
      </c>
      <c r="C186" s="75" t="s">
        <v>40</v>
      </c>
      <c r="D186" s="72">
        <f t="shared" si="14"/>
        <v>0</v>
      </c>
      <c r="E186" s="12">
        <v>0</v>
      </c>
      <c r="F186" s="72">
        <v>0</v>
      </c>
      <c r="G186" s="72">
        <v>0</v>
      </c>
      <c r="H186" s="72">
        <v>0</v>
      </c>
      <c r="I186" s="72">
        <v>0</v>
      </c>
      <c r="J186" s="12">
        <v>0</v>
      </c>
      <c r="K186" s="64"/>
      <c r="L186" s="64"/>
      <c r="M186" s="119"/>
      <c r="N186" s="32"/>
    </row>
    <row r="187" spans="1:14" ht="33" customHeight="1">
      <c r="A187" s="128"/>
      <c r="B187" s="75"/>
      <c r="C187" s="75" t="s">
        <v>34</v>
      </c>
      <c r="D187" s="72">
        <f t="shared" si="14"/>
        <v>0</v>
      </c>
      <c r="E187" s="12">
        <v>0</v>
      </c>
      <c r="F187" s="72">
        <v>0</v>
      </c>
      <c r="G187" s="72">
        <v>0</v>
      </c>
      <c r="H187" s="72">
        <v>0</v>
      </c>
      <c r="I187" s="72">
        <v>0</v>
      </c>
      <c r="J187" s="12">
        <v>0</v>
      </c>
      <c r="K187" s="64"/>
      <c r="L187" s="64"/>
      <c r="M187" s="119"/>
      <c r="N187" s="32"/>
    </row>
    <row r="188" spans="1:14" ht="59.25" customHeight="1">
      <c r="A188" s="128" t="s">
        <v>446</v>
      </c>
      <c r="B188" s="75" t="s">
        <v>447</v>
      </c>
      <c r="C188" s="75" t="s">
        <v>27</v>
      </c>
      <c r="D188" s="72">
        <f>D189</f>
        <v>0</v>
      </c>
      <c r="E188" s="12">
        <v>0</v>
      </c>
      <c r="F188" s="72">
        <v>0</v>
      </c>
      <c r="G188" s="72">
        <v>0</v>
      </c>
      <c r="H188" s="72">
        <v>0</v>
      </c>
      <c r="I188" s="72">
        <f>I189</f>
        <v>0</v>
      </c>
      <c r="J188" s="12">
        <v>0</v>
      </c>
      <c r="K188" s="64"/>
      <c r="L188" s="64"/>
      <c r="M188" s="119"/>
      <c r="N188" s="32"/>
    </row>
    <row r="189" spans="1:14" ht="85.5" customHeight="1">
      <c r="A189" s="63" t="s">
        <v>448</v>
      </c>
      <c r="B189" s="64" t="s">
        <v>449</v>
      </c>
      <c r="C189" s="64" t="s">
        <v>27</v>
      </c>
      <c r="D189" s="66">
        <f aca="true" t="shared" si="15" ref="D189:D193">I189</f>
        <v>0</v>
      </c>
      <c r="E189" s="66">
        <f>J189</f>
        <v>0</v>
      </c>
      <c r="F189" s="66">
        <v>0</v>
      </c>
      <c r="G189" s="66">
        <f>L189</f>
        <v>0</v>
      </c>
      <c r="H189" s="66">
        <f>M189</f>
        <v>0</v>
      </c>
      <c r="I189" s="66">
        <v>0</v>
      </c>
      <c r="J189" s="66">
        <f>O189</f>
        <v>0</v>
      </c>
      <c r="K189" s="64"/>
      <c r="L189" s="64"/>
      <c r="M189" s="119"/>
      <c r="N189" s="32"/>
    </row>
    <row r="190" spans="1:14" ht="62.25" customHeight="1">
      <c r="A190" s="133" t="s">
        <v>450</v>
      </c>
      <c r="B190" s="84" t="s">
        <v>451</v>
      </c>
      <c r="C190" s="84" t="s">
        <v>31</v>
      </c>
      <c r="D190" s="85">
        <f t="shared" si="15"/>
        <v>6970.81955</v>
      </c>
      <c r="E190" s="15">
        <v>0</v>
      </c>
      <c r="F190" s="85">
        <v>0</v>
      </c>
      <c r="G190" s="85">
        <v>0</v>
      </c>
      <c r="H190" s="85">
        <v>0</v>
      </c>
      <c r="I190" s="85">
        <f>I191</f>
        <v>6970.81955</v>
      </c>
      <c r="J190" s="15">
        <v>0</v>
      </c>
      <c r="K190" s="88" t="s">
        <v>211</v>
      </c>
      <c r="L190" s="64"/>
      <c r="M190" s="119"/>
      <c r="N190" s="32"/>
    </row>
    <row r="191" spans="1:14" ht="62.25" customHeight="1">
      <c r="A191" s="134" t="s">
        <v>452</v>
      </c>
      <c r="B191" s="88" t="s">
        <v>453</v>
      </c>
      <c r="C191" s="88" t="s">
        <v>31</v>
      </c>
      <c r="D191" s="89">
        <f t="shared" si="15"/>
        <v>6970.81955</v>
      </c>
      <c r="E191" s="26">
        <v>0</v>
      </c>
      <c r="F191" s="89">
        <v>0</v>
      </c>
      <c r="G191" s="89">
        <v>0</v>
      </c>
      <c r="H191" s="89">
        <v>0</v>
      </c>
      <c r="I191" s="89">
        <v>6970.81955</v>
      </c>
      <c r="J191" s="26">
        <v>0</v>
      </c>
      <c r="K191" s="88" t="s">
        <v>211</v>
      </c>
      <c r="L191" s="64"/>
      <c r="M191" s="119"/>
      <c r="N191" s="32"/>
    </row>
    <row r="192" spans="1:14" ht="30" customHeight="1">
      <c r="A192" s="128" t="s">
        <v>454</v>
      </c>
      <c r="B192" s="75" t="s">
        <v>447</v>
      </c>
      <c r="C192" s="75" t="s">
        <v>40</v>
      </c>
      <c r="D192" s="72">
        <f t="shared" si="15"/>
        <v>0</v>
      </c>
      <c r="E192" s="12">
        <v>0</v>
      </c>
      <c r="F192" s="72">
        <v>0</v>
      </c>
      <c r="G192" s="72">
        <v>0</v>
      </c>
      <c r="H192" s="72">
        <v>0</v>
      </c>
      <c r="I192" s="72">
        <v>0</v>
      </c>
      <c r="J192" s="12">
        <v>0</v>
      </c>
      <c r="K192" s="64"/>
      <c r="L192" s="64"/>
      <c r="M192" s="119"/>
      <c r="N192" s="32"/>
    </row>
    <row r="193" spans="1:14" ht="30" customHeight="1">
      <c r="A193" s="128"/>
      <c r="B193" s="75"/>
      <c r="C193" s="75" t="s">
        <v>34</v>
      </c>
      <c r="D193" s="72">
        <f t="shared" si="15"/>
        <v>0</v>
      </c>
      <c r="E193" s="12">
        <v>0</v>
      </c>
      <c r="F193" s="72">
        <v>0</v>
      </c>
      <c r="G193" s="72">
        <v>0</v>
      </c>
      <c r="H193" s="72">
        <v>0</v>
      </c>
      <c r="I193" s="72">
        <v>0</v>
      </c>
      <c r="J193" s="12">
        <v>0</v>
      </c>
      <c r="K193" s="64"/>
      <c r="L193" s="64"/>
      <c r="M193" s="119"/>
      <c r="N193" s="32"/>
    </row>
    <row r="194" spans="1:14" ht="24" customHeight="1">
      <c r="A194" s="128" t="s">
        <v>455</v>
      </c>
      <c r="B194" s="137" t="s">
        <v>456</v>
      </c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19"/>
      <c r="N194" s="32"/>
    </row>
    <row r="195" spans="1:14" ht="24" customHeight="1">
      <c r="A195" s="130" t="s">
        <v>457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19"/>
      <c r="N195" s="32"/>
    </row>
    <row r="196" spans="1:14" ht="24" customHeight="1">
      <c r="A196" s="130" t="s">
        <v>458</v>
      </c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19"/>
      <c r="N196" s="32"/>
    </row>
    <row r="197" spans="1:14" ht="24" customHeight="1">
      <c r="A197" s="130" t="s">
        <v>76</v>
      </c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19"/>
      <c r="N197" s="32"/>
    </row>
    <row r="198" spans="1:14" ht="24.75" customHeight="1">
      <c r="A198" s="63" t="s">
        <v>459</v>
      </c>
      <c r="B198" s="64" t="s">
        <v>460</v>
      </c>
      <c r="C198" s="65" t="s">
        <v>19</v>
      </c>
      <c r="D198" s="66">
        <f>F198+I198</f>
        <v>907.78526</v>
      </c>
      <c r="E198" s="23">
        <v>0</v>
      </c>
      <c r="F198" s="66">
        <v>862.396</v>
      </c>
      <c r="G198" s="23">
        <v>862.396</v>
      </c>
      <c r="H198" s="23">
        <v>0</v>
      </c>
      <c r="I198" s="66">
        <v>45.38926</v>
      </c>
      <c r="J198" s="23">
        <v>0</v>
      </c>
      <c r="K198" s="65" t="s">
        <v>461</v>
      </c>
      <c r="L198" s="64" t="s">
        <v>462</v>
      </c>
      <c r="M198" s="119"/>
      <c r="N198" s="32"/>
    </row>
    <row r="199" spans="1:14" ht="24.75" customHeight="1">
      <c r="A199" s="63"/>
      <c r="B199" s="64"/>
      <c r="C199" s="64" t="s">
        <v>21</v>
      </c>
      <c r="D199" s="66">
        <f>I199+F199</f>
        <v>878.2640000000001</v>
      </c>
      <c r="E199" s="23">
        <v>0</v>
      </c>
      <c r="F199" s="23">
        <f>G199+H199</f>
        <v>797.6415400000001</v>
      </c>
      <c r="G199" s="23">
        <v>707.83009</v>
      </c>
      <c r="H199" s="23">
        <v>89.81145</v>
      </c>
      <c r="I199" s="66">
        <v>80.62246</v>
      </c>
      <c r="J199" s="23">
        <v>0</v>
      </c>
      <c r="K199" s="65"/>
      <c r="L199" s="64"/>
      <c r="M199" s="119"/>
      <c r="N199" s="32"/>
    </row>
    <row r="200" spans="1:14" ht="24.75" customHeight="1">
      <c r="A200" s="63"/>
      <c r="B200" s="64"/>
      <c r="C200" s="64" t="s">
        <v>23</v>
      </c>
      <c r="D200" s="66">
        <v>0</v>
      </c>
      <c r="E200" s="23">
        <v>0</v>
      </c>
      <c r="F200" s="66">
        <v>0</v>
      </c>
      <c r="G200" s="23">
        <v>0</v>
      </c>
      <c r="H200" s="23">
        <v>0</v>
      </c>
      <c r="I200" s="66">
        <f aca="true" t="shared" si="16" ref="I200:I202">D200</f>
        <v>0</v>
      </c>
      <c r="J200" s="23">
        <v>0</v>
      </c>
      <c r="K200" s="65"/>
      <c r="L200" s="64"/>
      <c r="M200" s="119"/>
      <c r="N200" s="32"/>
    </row>
    <row r="201" spans="1:14" ht="24.75" customHeight="1">
      <c r="A201" s="63"/>
      <c r="B201" s="64"/>
      <c r="C201" s="64" t="s">
        <v>25</v>
      </c>
      <c r="D201" s="66">
        <v>0</v>
      </c>
      <c r="E201" s="23">
        <v>0</v>
      </c>
      <c r="F201" s="66">
        <v>0</v>
      </c>
      <c r="G201" s="23">
        <v>0</v>
      </c>
      <c r="H201" s="23">
        <v>0</v>
      </c>
      <c r="I201" s="66">
        <f t="shared" si="16"/>
        <v>0</v>
      </c>
      <c r="J201" s="23">
        <v>0</v>
      </c>
      <c r="K201" s="65"/>
      <c r="L201" s="64"/>
      <c r="M201" s="119"/>
      <c r="N201" s="32"/>
    </row>
    <row r="202" spans="1:14" ht="24.75" customHeight="1">
      <c r="A202" s="63"/>
      <c r="B202" s="64"/>
      <c r="C202" s="64" t="s">
        <v>27</v>
      </c>
      <c r="D202" s="66">
        <v>0</v>
      </c>
      <c r="E202" s="23">
        <v>0</v>
      </c>
      <c r="F202" s="66">
        <v>0</v>
      </c>
      <c r="G202" s="23">
        <v>0</v>
      </c>
      <c r="H202" s="23">
        <v>0</v>
      </c>
      <c r="I202" s="66">
        <f t="shared" si="16"/>
        <v>0</v>
      </c>
      <c r="J202" s="23">
        <v>0</v>
      </c>
      <c r="K202" s="65"/>
      <c r="L202" s="64"/>
      <c r="M202" s="119"/>
      <c r="N202" s="32"/>
    </row>
    <row r="203" spans="1:14" ht="19.5" customHeight="1">
      <c r="A203" s="63"/>
      <c r="B203" s="75" t="s">
        <v>35</v>
      </c>
      <c r="C203" s="71" t="s">
        <v>19</v>
      </c>
      <c r="D203" s="12">
        <f>D20+D29+D46+D121</f>
        <v>2123.93471</v>
      </c>
      <c r="E203" s="12">
        <f>E29</f>
        <v>120.6</v>
      </c>
      <c r="F203" s="72">
        <v>0</v>
      </c>
      <c r="G203" s="12">
        <v>0</v>
      </c>
      <c r="H203" s="72">
        <v>0</v>
      </c>
      <c r="I203" s="12">
        <f>I20+I29+I46+I121</f>
        <v>2003.33471</v>
      </c>
      <c r="J203" s="66">
        <v>0</v>
      </c>
      <c r="K203" s="65" t="s">
        <v>211</v>
      </c>
      <c r="L203" s="64"/>
      <c r="M203" s="119"/>
      <c r="N203" s="32"/>
    </row>
    <row r="204" spans="1:14" ht="19.5" customHeight="1">
      <c r="A204" s="63"/>
      <c r="B204" s="75"/>
      <c r="C204" s="71"/>
      <c r="D204" s="12">
        <f>I204</f>
        <v>2651.831</v>
      </c>
      <c r="E204" s="12">
        <v>0</v>
      </c>
      <c r="F204" s="72">
        <v>0</v>
      </c>
      <c r="G204" s="12">
        <v>0</v>
      </c>
      <c r="H204" s="72">
        <v>0</v>
      </c>
      <c r="I204" s="12">
        <f>I37+I53+I54+I58+I111+I122</f>
        <v>2651.831</v>
      </c>
      <c r="J204" s="72">
        <v>0</v>
      </c>
      <c r="K204" s="65" t="s">
        <v>39</v>
      </c>
      <c r="L204" s="64"/>
      <c r="M204" s="119"/>
      <c r="N204" s="32"/>
    </row>
    <row r="205" spans="1:14" ht="19.5" customHeight="1">
      <c r="A205" s="63"/>
      <c r="B205" s="75"/>
      <c r="C205" s="71"/>
      <c r="D205" s="12">
        <f>D198</f>
        <v>907.78526</v>
      </c>
      <c r="E205" s="12">
        <v>0</v>
      </c>
      <c r="F205" s="72">
        <f>F198</f>
        <v>862.396</v>
      </c>
      <c r="G205" s="12">
        <f>G198</f>
        <v>862.396</v>
      </c>
      <c r="H205" s="72">
        <v>0</v>
      </c>
      <c r="I205" s="12">
        <f>I198</f>
        <v>45.38926</v>
      </c>
      <c r="J205" s="72">
        <v>0</v>
      </c>
      <c r="K205" s="65" t="s">
        <v>461</v>
      </c>
      <c r="L205" s="64"/>
      <c r="M205" s="119"/>
      <c r="N205" s="32"/>
    </row>
    <row r="206" spans="1:14" ht="19.5" customHeight="1">
      <c r="A206" s="63"/>
      <c r="B206" s="75"/>
      <c r="C206" s="71" t="s">
        <v>463</v>
      </c>
      <c r="D206" s="12">
        <f>D203+D204+D205</f>
        <v>5683.550969999999</v>
      </c>
      <c r="E206" s="12">
        <f>E203</f>
        <v>120.6</v>
      </c>
      <c r="F206" s="72">
        <f>F205</f>
        <v>862.396</v>
      </c>
      <c r="G206" s="12">
        <f>G205</f>
        <v>862.396</v>
      </c>
      <c r="H206" s="72">
        <v>0</v>
      </c>
      <c r="I206" s="12">
        <f>I203+I204+I205</f>
        <v>4700.55497</v>
      </c>
      <c r="J206" s="72">
        <v>0</v>
      </c>
      <c r="K206" s="65"/>
      <c r="L206" s="64"/>
      <c r="M206" s="119"/>
      <c r="N206" s="32"/>
    </row>
    <row r="207" spans="1:14" ht="19.5" customHeight="1">
      <c r="A207" s="63"/>
      <c r="B207" s="75"/>
      <c r="C207" s="75" t="s">
        <v>21</v>
      </c>
      <c r="D207" s="12">
        <f>E207+I207</f>
        <v>3262.457</v>
      </c>
      <c r="E207" s="12">
        <v>120.6</v>
      </c>
      <c r="F207" s="72">
        <v>0</v>
      </c>
      <c r="G207" s="12">
        <v>0</v>
      </c>
      <c r="H207" s="72">
        <v>0</v>
      </c>
      <c r="I207" s="12">
        <f>I21+I30+I47+I61+I64</f>
        <v>3141.857</v>
      </c>
      <c r="J207" s="72">
        <v>0</v>
      </c>
      <c r="K207" s="65" t="s">
        <v>211</v>
      </c>
      <c r="L207" s="64"/>
      <c r="M207" s="119"/>
      <c r="N207" s="32"/>
    </row>
    <row r="208" spans="1:14" ht="19.5" customHeight="1">
      <c r="A208" s="63"/>
      <c r="B208" s="75"/>
      <c r="C208" s="75"/>
      <c r="D208" s="12">
        <f>I208</f>
        <v>4296.37643</v>
      </c>
      <c r="E208" s="12">
        <v>0</v>
      </c>
      <c r="F208" s="12">
        <v>0</v>
      </c>
      <c r="G208" s="12">
        <v>0</v>
      </c>
      <c r="H208" s="12">
        <v>0</v>
      </c>
      <c r="I208" s="12">
        <f>I38+I55+I56+I59+I62+I63+I123</f>
        <v>4296.37643</v>
      </c>
      <c r="J208" s="72">
        <v>0</v>
      </c>
      <c r="K208" s="65" t="s">
        <v>39</v>
      </c>
      <c r="L208" s="64"/>
      <c r="M208" s="119"/>
      <c r="N208" s="32"/>
    </row>
    <row r="209" spans="1:14" ht="19.5" customHeight="1">
      <c r="A209" s="63"/>
      <c r="B209" s="75"/>
      <c r="C209" s="75"/>
      <c r="D209" s="12">
        <f>F209+I209</f>
        <v>878.2640000000001</v>
      </c>
      <c r="E209" s="12">
        <v>0</v>
      </c>
      <c r="F209" s="12">
        <f>G209+H209</f>
        <v>797.6415400000001</v>
      </c>
      <c r="G209" s="12">
        <f>G199</f>
        <v>707.83009</v>
      </c>
      <c r="H209" s="12">
        <f>H199</f>
        <v>89.81145</v>
      </c>
      <c r="I209" s="12">
        <f>I199</f>
        <v>80.62246</v>
      </c>
      <c r="J209" s="72">
        <v>0</v>
      </c>
      <c r="K209" s="65" t="s">
        <v>461</v>
      </c>
      <c r="L209" s="64"/>
      <c r="M209" s="119"/>
      <c r="N209" s="32"/>
    </row>
    <row r="210" spans="1:14" ht="19.5" customHeight="1">
      <c r="A210" s="63"/>
      <c r="B210" s="75"/>
      <c r="C210" s="75" t="s">
        <v>464</v>
      </c>
      <c r="D210" s="12">
        <f>D207+D208+D209</f>
        <v>8437.097430000002</v>
      </c>
      <c r="E210" s="12">
        <f>E207+E208+E209</f>
        <v>120.6</v>
      </c>
      <c r="F210" s="12">
        <f>F207+F208+F209</f>
        <v>797.6415400000001</v>
      </c>
      <c r="G210" s="12">
        <f>G207+G208+G209</f>
        <v>707.83009</v>
      </c>
      <c r="H210" s="12">
        <f>H207+H208+H209</f>
        <v>89.81145</v>
      </c>
      <c r="I210" s="12">
        <f>I207+I208+I209</f>
        <v>7518.85589</v>
      </c>
      <c r="J210" s="72">
        <v>0</v>
      </c>
      <c r="K210" s="65"/>
      <c r="L210" s="64"/>
      <c r="M210" s="119"/>
      <c r="N210" s="32"/>
    </row>
    <row r="211" spans="1:14" ht="19.5" customHeight="1">
      <c r="A211" s="63"/>
      <c r="B211" s="75"/>
      <c r="C211" s="71" t="s">
        <v>23</v>
      </c>
      <c r="D211" s="12">
        <f>E211+I211</f>
        <v>1590.595</v>
      </c>
      <c r="E211" s="12">
        <f>E22+E31+E48</f>
        <v>123.3</v>
      </c>
      <c r="F211" s="12">
        <f>F22+F31+F48</f>
        <v>0</v>
      </c>
      <c r="G211" s="12">
        <f>G22+G31+G48</f>
        <v>0</v>
      </c>
      <c r="H211" s="12">
        <f>H22+H31+H48</f>
        <v>0</v>
      </c>
      <c r="I211" s="12">
        <f>I22+I31+I48+I67+I69+I72</f>
        <v>1467.295</v>
      </c>
      <c r="J211" s="12">
        <v>0</v>
      </c>
      <c r="K211" s="65" t="s">
        <v>211</v>
      </c>
      <c r="L211" s="64"/>
      <c r="M211" s="119"/>
      <c r="N211" s="32"/>
    </row>
    <row r="212" spans="1:14" ht="19.5" customHeight="1">
      <c r="A212" s="63"/>
      <c r="B212" s="75"/>
      <c r="C212" s="71"/>
      <c r="D212" s="12">
        <f>I212</f>
        <v>4036.59361</v>
      </c>
      <c r="E212" s="12">
        <v>0</v>
      </c>
      <c r="F212" s="12">
        <v>0</v>
      </c>
      <c r="G212" s="12">
        <v>0</v>
      </c>
      <c r="H212" s="12">
        <v>0</v>
      </c>
      <c r="I212" s="12">
        <f>I39+I65+I66+I132</f>
        <v>4036.59361</v>
      </c>
      <c r="J212" s="12">
        <v>0</v>
      </c>
      <c r="K212" s="65" t="s">
        <v>39</v>
      </c>
      <c r="L212" s="64"/>
      <c r="M212" s="119"/>
      <c r="N212" s="32"/>
    </row>
    <row r="213" spans="1:14" ht="19.5" customHeight="1">
      <c r="A213" s="63"/>
      <c r="B213" s="75"/>
      <c r="C213" s="71"/>
      <c r="D213" s="12">
        <f>D200</f>
        <v>0</v>
      </c>
      <c r="E213" s="12">
        <f>E200</f>
        <v>0</v>
      </c>
      <c r="F213" s="12">
        <f>F200</f>
        <v>0</v>
      </c>
      <c r="G213" s="12">
        <f>G200</f>
        <v>0</v>
      </c>
      <c r="H213" s="12">
        <f>H200</f>
        <v>0</v>
      </c>
      <c r="I213" s="12">
        <f>I200</f>
        <v>0</v>
      </c>
      <c r="J213" s="12">
        <v>0</v>
      </c>
      <c r="K213" s="65" t="s">
        <v>461</v>
      </c>
      <c r="L213" s="64"/>
      <c r="M213" s="119"/>
      <c r="N213" s="32"/>
    </row>
    <row r="214" spans="1:14" ht="19.5" customHeight="1">
      <c r="A214" s="63"/>
      <c r="B214" s="75"/>
      <c r="C214" s="75" t="s">
        <v>465</v>
      </c>
      <c r="D214" s="12">
        <f>D211+D212</f>
        <v>5627.18861</v>
      </c>
      <c r="E214" s="12">
        <f>E211</f>
        <v>123.3</v>
      </c>
      <c r="F214" s="72">
        <v>0</v>
      </c>
      <c r="G214" s="12">
        <v>0</v>
      </c>
      <c r="H214" s="72">
        <v>0</v>
      </c>
      <c r="I214" s="12">
        <f>I211+I212</f>
        <v>5503.88861</v>
      </c>
      <c r="J214" s="72">
        <v>0</v>
      </c>
      <c r="K214" s="138"/>
      <c r="L214" s="64"/>
      <c r="M214" s="119"/>
      <c r="N214" s="32"/>
    </row>
    <row r="215" spans="1:12" ht="18.75" customHeight="1">
      <c r="A215" s="63"/>
      <c r="B215" s="75"/>
      <c r="C215" s="71" t="s">
        <v>25</v>
      </c>
      <c r="D215" s="12">
        <f>E215+I215</f>
        <v>3849.4795199999994</v>
      </c>
      <c r="E215" s="12">
        <f>E31</f>
        <v>123.3</v>
      </c>
      <c r="F215" s="72">
        <v>0</v>
      </c>
      <c r="G215" s="12">
        <v>0</v>
      </c>
      <c r="H215" s="72">
        <v>0</v>
      </c>
      <c r="I215" s="12">
        <f>I23+I32+I49+I68+I78+I79+I80+I81+I82+I83+I84+I85</f>
        <v>3726.1795199999992</v>
      </c>
      <c r="J215" s="12">
        <v>0</v>
      </c>
      <c r="K215" s="65" t="s">
        <v>211</v>
      </c>
      <c r="L215" s="64"/>
    </row>
    <row r="216" spans="1:12" ht="20.25" customHeight="1">
      <c r="A216" s="63"/>
      <c r="B216" s="75"/>
      <c r="C216" s="71"/>
      <c r="D216" s="12">
        <f>I216</f>
        <v>4072.58607</v>
      </c>
      <c r="E216" s="12">
        <v>0</v>
      </c>
      <c r="F216" s="72">
        <v>0</v>
      </c>
      <c r="G216" s="12">
        <v>0</v>
      </c>
      <c r="H216" s="72">
        <v>0</v>
      </c>
      <c r="I216" s="12">
        <f>I40+I74+I75+I149+I76+I77+I73</f>
        <v>4072.58607</v>
      </c>
      <c r="J216" s="12">
        <v>0</v>
      </c>
      <c r="K216" s="65" t="s">
        <v>39</v>
      </c>
      <c r="L216" s="64"/>
    </row>
    <row r="217" spans="1:12" ht="20.25" customHeight="1">
      <c r="A217" s="63"/>
      <c r="B217" s="75"/>
      <c r="C217" s="71"/>
      <c r="D217" s="12">
        <v>0</v>
      </c>
      <c r="E217" s="12">
        <v>0</v>
      </c>
      <c r="F217" s="72">
        <v>0</v>
      </c>
      <c r="G217" s="12">
        <v>0</v>
      </c>
      <c r="H217" s="72">
        <v>0</v>
      </c>
      <c r="I217" s="12">
        <v>0</v>
      </c>
      <c r="J217" s="12">
        <v>0</v>
      </c>
      <c r="K217" s="65" t="s">
        <v>461</v>
      </c>
      <c r="L217" s="64"/>
    </row>
    <row r="218" spans="1:12" ht="19.5" customHeight="1">
      <c r="A218" s="63"/>
      <c r="B218" s="75"/>
      <c r="C218" s="75" t="s">
        <v>466</v>
      </c>
      <c r="D218" s="12">
        <f>D215+D216</f>
        <v>7922.065589999999</v>
      </c>
      <c r="E218" s="12">
        <f aca="true" t="shared" si="17" ref="E218:E219">E32</f>
        <v>123.3</v>
      </c>
      <c r="F218" s="72">
        <v>0</v>
      </c>
      <c r="G218" s="12">
        <v>0</v>
      </c>
      <c r="H218" s="72">
        <v>0</v>
      </c>
      <c r="I218" s="12">
        <f>I215+I216</f>
        <v>7798.765589999999</v>
      </c>
      <c r="J218" s="72">
        <v>0</v>
      </c>
      <c r="K218" s="138"/>
      <c r="L218" s="64"/>
    </row>
    <row r="219" spans="1:12" ht="19.5" customHeight="1">
      <c r="A219" s="63"/>
      <c r="B219" s="75"/>
      <c r="C219" s="75" t="s">
        <v>27</v>
      </c>
      <c r="D219" s="12">
        <f>E219+I219</f>
        <v>5728.16</v>
      </c>
      <c r="E219" s="12">
        <f t="shared" si="17"/>
        <v>0</v>
      </c>
      <c r="F219" s="12">
        <v>0</v>
      </c>
      <c r="G219" s="12">
        <v>0</v>
      </c>
      <c r="H219" s="12">
        <v>0</v>
      </c>
      <c r="I219" s="12">
        <f>I24+I33+I50+I87+I88+I89+I91+I92+I94+I96</f>
        <v>5728.16</v>
      </c>
      <c r="J219" s="72">
        <v>0</v>
      </c>
      <c r="K219" s="65" t="s">
        <v>211</v>
      </c>
      <c r="L219" s="64"/>
    </row>
    <row r="220" spans="1:12" ht="19.5" customHeight="1">
      <c r="A220" s="63"/>
      <c r="B220" s="75"/>
      <c r="C220" s="75"/>
      <c r="D220" s="12">
        <f>I220</f>
        <v>3480.2619999999997</v>
      </c>
      <c r="E220" s="12">
        <v>0</v>
      </c>
      <c r="F220" s="12">
        <v>0</v>
      </c>
      <c r="G220" s="12">
        <v>0</v>
      </c>
      <c r="H220" s="12">
        <v>0</v>
      </c>
      <c r="I220" s="12">
        <f>I41+I86+I171</f>
        <v>3480.2619999999997</v>
      </c>
      <c r="J220" s="72">
        <v>0</v>
      </c>
      <c r="K220" s="65" t="s">
        <v>39</v>
      </c>
      <c r="L220" s="64"/>
    </row>
    <row r="221" spans="1:12" ht="19.5" customHeight="1">
      <c r="A221" s="63"/>
      <c r="B221" s="75"/>
      <c r="C221" s="75"/>
      <c r="D221" s="12">
        <f>D202</f>
        <v>0</v>
      </c>
      <c r="E221" s="12">
        <v>0</v>
      </c>
      <c r="F221" s="12">
        <f>F202</f>
        <v>0</v>
      </c>
      <c r="G221" s="12">
        <f>G202</f>
        <v>0</v>
      </c>
      <c r="H221" s="12">
        <f>H202</f>
        <v>0</v>
      </c>
      <c r="I221" s="12">
        <f>I202</f>
        <v>0</v>
      </c>
      <c r="J221" s="72">
        <v>0</v>
      </c>
      <c r="K221" s="65" t="s">
        <v>461</v>
      </c>
      <c r="L221" s="64"/>
    </row>
    <row r="222" spans="1:12" ht="19.5" customHeight="1">
      <c r="A222" s="63"/>
      <c r="B222" s="75"/>
      <c r="C222" s="75" t="s">
        <v>467</v>
      </c>
      <c r="D222" s="12">
        <f>D219+D220+D221</f>
        <v>9208.421999999999</v>
      </c>
      <c r="E222" s="12">
        <f>E219</f>
        <v>0</v>
      </c>
      <c r="F222" s="72">
        <f>F221</f>
        <v>0</v>
      </c>
      <c r="G222" s="12">
        <f>G219+G220+G221</f>
        <v>0</v>
      </c>
      <c r="H222" s="72">
        <f>H221</f>
        <v>0</v>
      </c>
      <c r="I222" s="12">
        <f>I219+I220+I221</f>
        <v>9208.421999999999</v>
      </c>
      <c r="J222" s="72">
        <v>0</v>
      </c>
      <c r="K222" s="65"/>
      <c r="L222" s="64"/>
    </row>
    <row r="223" spans="1:12" ht="19.5" customHeight="1">
      <c r="A223" s="63"/>
      <c r="B223" s="75" t="s">
        <v>35</v>
      </c>
      <c r="C223" s="75" t="s">
        <v>29</v>
      </c>
      <c r="D223" s="12">
        <f>I223+E223</f>
        <v>10899.853799999999</v>
      </c>
      <c r="E223" s="12">
        <v>0</v>
      </c>
      <c r="F223" s="12">
        <v>0</v>
      </c>
      <c r="G223" s="12">
        <v>0</v>
      </c>
      <c r="H223" s="12">
        <v>0</v>
      </c>
      <c r="I223" s="12">
        <f>I25+I34+I51+I70+I90+I93+I95+I98+I100+I97</f>
        <v>10899.853799999999</v>
      </c>
      <c r="J223" s="72">
        <v>0</v>
      </c>
      <c r="K223" s="65" t="s">
        <v>211</v>
      </c>
      <c r="L223" s="64"/>
    </row>
    <row r="224" spans="1:12" ht="19.5" customHeight="1">
      <c r="A224" s="63"/>
      <c r="B224" s="75"/>
      <c r="C224" s="75"/>
      <c r="D224" s="12">
        <f aca="true" t="shared" si="18" ref="D224:D225">I224</f>
        <v>1895.5795</v>
      </c>
      <c r="E224" s="12">
        <v>0</v>
      </c>
      <c r="F224" s="12">
        <v>0</v>
      </c>
      <c r="G224" s="12">
        <v>0</v>
      </c>
      <c r="H224" s="12">
        <v>0</v>
      </c>
      <c r="I224" s="12">
        <f>I42+I178</f>
        <v>1895.5795</v>
      </c>
      <c r="J224" s="72">
        <v>0</v>
      </c>
      <c r="K224" s="65" t="s">
        <v>39</v>
      </c>
      <c r="L224" s="64"/>
    </row>
    <row r="225" spans="1:12" ht="19.5" customHeight="1">
      <c r="A225" s="63"/>
      <c r="B225" s="75"/>
      <c r="C225" s="75"/>
      <c r="D225" s="12">
        <f t="shared" si="18"/>
        <v>100</v>
      </c>
      <c r="E225" s="12">
        <v>0</v>
      </c>
      <c r="F225" s="12">
        <v>0</v>
      </c>
      <c r="G225" s="12">
        <v>0</v>
      </c>
      <c r="H225" s="12">
        <f>H206</f>
        <v>0</v>
      </c>
      <c r="I225" s="12">
        <f>I99</f>
        <v>100</v>
      </c>
      <c r="J225" s="72">
        <v>0</v>
      </c>
      <c r="K225" s="65" t="s">
        <v>291</v>
      </c>
      <c r="L225" s="64"/>
    </row>
    <row r="226" spans="1:12" ht="19.5" customHeight="1">
      <c r="A226" s="63"/>
      <c r="B226" s="75"/>
      <c r="C226" s="75" t="s">
        <v>468</v>
      </c>
      <c r="D226" s="12">
        <f>D223+D224+D225</f>
        <v>12895.433299999999</v>
      </c>
      <c r="E226" s="12">
        <f>E223+E224+E225</f>
        <v>0</v>
      </c>
      <c r="F226" s="12">
        <f>F223+F224+F225</f>
        <v>0</v>
      </c>
      <c r="G226" s="12">
        <f>G223+G224+G225</f>
        <v>0</v>
      </c>
      <c r="H226" s="12">
        <f>H223+H224+H225</f>
        <v>0</v>
      </c>
      <c r="I226" s="12">
        <f>I223+I224+I225</f>
        <v>12895.433299999999</v>
      </c>
      <c r="J226" s="12">
        <f>J223+J224+J225</f>
        <v>0</v>
      </c>
      <c r="K226" s="65"/>
      <c r="L226" s="64"/>
    </row>
    <row r="227" spans="1:12" ht="19.5" customHeight="1">
      <c r="A227" s="63"/>
      <c r="B227" s="75"/>
      <c r="C227" s="84" t="s">
        <v>31</v>
      </c>
      <c r="D227" s="15">
        <f>I227+E227</f>
        <v>10876.28619</v>
      </c>
      <c r="E227" s="15">
        <v>0</v>
      </c>
      <c r="F227" s="15">
        <v>0</v>
      </c>
      <c r="G227" s="15">
        <v>0</v>
      </c>
      <c r="H227" s="15">
        <v>0</v>
      </c>
      <c r="I227" s="15">
        <f>I26+I35+I52+I71+I101+I102+I191</f>
        <v>10876.28619</v>
      </c>
      <c r="J227" s="85">
        <v>0</v>
      </c>
      <c r="K227" s="139" t="s">
        <v>211</v>
      </c>
      <c r="L227" s="64"/>
    </row>
    <row r="228" spans="1:12" ht="19.5" customHeight="1">
      <c r="A228" s="63"/>
      <c r="B228" s="75"/>
      <c r="C228" s="84"/>
      <c r="D228" s="15">
        <f>I228</f>
        <v>1137.05727</v>
      </c>
      <c r="E228" s="15">
        <v>0</v>
      </c>
      <c r="F228" s="15">
        <v>0</v>
      </c>
      <c r="G228" s="15">
        <v>0</v>
      </c>
      <c r="H228" s="15">
        <v>0</v>
      </c>
      <c r="I228" s="15">
        <f>I43+I57+I103+I104+I182</f>
        <v>1137.05727</v>
      </c>
      <c r="J228" s="85">
        <v>0</v>
      </c>
      <c r="K228" s="139" t="s">
        <v>39</v>
      </c>
      <c r="L228" s="64"/>
    </row>
    <row r="229" spans="1:12" ht="19.5" customHeight="1">
      <c r="A229" s="63"/>
      <c r="B229" s="75"/>
      <c r="C229" s="84"/>
      <c r="D229" s="15">
        <f>D105</f>
        <v>30</v>
      </c>
      <c r="E229" s="15">
        <f>E105</f>
        <v>0</v>
      </c>
      <c r="F229" s="15">
        <f>F105</f>
        <v>0</v>
      </c>
      <c r="G229" s="15">
        <f>G105</f>
        <v>0</v>
      </c>
      <c r="H229" s="15">
        <f>H105</f>
        <v>0</v>
      </c>
      <c r="I229" s="15">
        <f>I105</f>
        <v>30</v>
      </c>
      <c r="J229" s="85">
        <v>0</v>
      </c>
      <c r="K229" s="139" t="s">
        <v>304</v>
      </c>
      <c r="L229" s="64"/>
    </row>
    <row r="230" spans="1:12" ht="19.5" customHeight="1">
      <c r="A230" s="63"/>
      <c r="B230" s="75"/>
      <c r="C230" s="84" t="s">
        <v>469</v>
      </c>
      <c r="D230" s="15">
        <f>D227+D228+D229</f>
        <v>12043.34346</v>
      </c>
      <c r="E230" s="15">
        <f>E227+E228+E229</f>
        <v>0</v>
      </c>
      <c r="F230" s="15">
        <f>F227+F228+F229</f>
        <v>0</v>
      </c>
      <c r="G230" s="15">
        <f>G227+G228+G229</f>
        <v>0</v>
      </c>
      <c r="H230" s="15">
        <f>H227+H228+H229</f>
        <v>0</v>
      </c>
      <c r="I230" s="15">
        <f>I227+I228+I229</f>
        <v>12043.34346</v>
      </c>
      <c r="J230" s="15">
        <f>J227+J228</f>
        <v>0</v>
      </c>
      <c r="K230" s="139"/>
      <c r="L230" s="64"/>
    </row>
    <row r="231" spans="1:12" ht="18" customHeight="1">
      <c r="A231" s="63"/>
      <c r="B231" s="75"/>
      <c r="C231" s="75" t="s">
        <v>40</v>
      </c>
      <c r="D231" s="12">
        <f>I231+E231</f>
        <v>1250</v>
      </c>
      <c r="E231" s="12">
        <v>0</v>
      </c>
      <c r="F231" s="12">
        <v>0</v>
      </c>
      <c r="G231" s="12">
        <v>0</v>
      </c>
      <c r="H231" s="12">
        <v>0</v>
      </c>
      <c r="I231" s="12">
        <f>I27+I36</f>
        <v>1250</v>
      </c>
      <c r="J231" s="72">
        <v>0</v>
      </c>
      <c r="K231" s="65" t="s">
        <v>211</v>
      </c>
      <c r="L231" s="64"/>
    </row>
    <row r="232" spans="1:12" ht="22.5" customHeight="1">
      <c r="A232" s="63"/>
      <c r="B232" s="75"/>
      <c r="C232" s="75"/>
      <c r="D232" s="12">
        <f>I232</f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f>I44+I192+I186</f>
        <v>0</v>
      </c>
      <c r="J232" s="72">
        <v>0</v>
      </c>
      <c r="K232" s="65" t="s">
        <v>39</v>
      </c>
      <c r="L232" s="64"/>
    </row>
    <row r="233" spans="1:12" ht="17.25" customHeight="1">
      <c r="A233" s="63"/>
      <c r="B233" s="75"/>
      <c r="C233" s="75" t="s">
        <v>470</v>
      </c>
      <c r="D233" s="12">
        <f>D231+D232</f>
        <v>1250</v>
      </c>
      <c r="E233" s="12">
        <f>E231+E232</f>
        <v>0</v>
      </c>
      <c r="F233" s="12">
        <f>F231+F232</f>
        <v>0</v>
      </c>
      <c r="G233" s="12">
        <f>G231+G232</f>
        <v>0</v>
      </c>
      <c r="H233" s="12">
        <f>H231+H232</f>
        <v>0</v>
      </c>
      <c r="I233" s="12">
        <f>I231+I232</f>
        <v>1250</v>
      </c>
      <c r="J233" s="12">
        <f>J231+J232</f>
        <v>0</v>
      </c>
      <c r="K233" s="65"/>
      <c r="L233" s="64"/>
    </row>
    <row r="234" spans="1:12" ht="17.25" customHeight="1">
      <c r="A234" s="63"/>
      <c r="B234" s="75"/>
      <c r="C234" s="75" t="s">
        <v>34</v>
      </c>
      <c r="D234" s="12">
        <f aca="true" t="shared" si="19" ref="D234:D235">I234</f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f>I28</f>
        <v>0</v>
      </c>
      <c r="J234" s="12">
        <v>0</v>
      </c>
      <c r="K234" s="65" t="s">
        <v>211</v>
      </c>
      <c r="L234" s="64"/>
    </row>
    <row r="235" spans="1:12" ht="17.25" customHeight="1">
      <c r="A235" s="63"/>
      <c r="B235" s="75"/>
      <c r="C235" s="75"/>
      <c r="D235" s="12">
        <f t="shared" si="19"/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f>I45+I187+I193</f>
        <v>0</v>
      </c>
      <c r="J235" s="12">
        <v>0</v>
      </c>
      <c r="K235" s="65" t="s">
        <v>39</v>
      </c>
      <c r="L235" s="64"/>
    </row>
    <row r="236" spans="1:12" ht="17.25" customHeight="1">
      <c r="A236" s="63"/>
      <c r="B236" s="75"/>
      <c r="C236" s="75" t="s">
        <v>471</v>
      </c>
      <c r="D236" s="12">
        <f>D234+D235</f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f>I234+I235</f>
        <v>0</v>
      </c>
      <c r="J236" s="12">
        <v>0</v>
      </c>
      <c r="K236" s="65"/>
      <c r="L236" s="64"/>
    </row>
    <row r="237" spans="1:12" ht="21.75" customHeight="1">
      <c r="A237" s="63"/>
      <c r="B237" s="75"/>
      <c r="C237" s="140" t="s">
        <v>195</v>
      </c>
      <c r="D237" s="141">
        <f>D206+D210+D214+D218+D222+D226+D230+D233+D236</f>
        <v>63067.10136</v>
      </c>
      <c r="E237" s="141">
        <f>E206+E210+E214+E218+E222+E226+E230+E233+E236</f>
        <v>487.8</v>
      </c>
      <c r="F237" s="141">
        <f>F206+F210+F214+F218+F222+F226+F230+F233+F236</f>
        <v>1660.03754</v>
      </c>
      <c r="G237" s="141">
        <f>G206+G210+G214+G218+G222+G226+G230+G233+G236</f>
        <v>1570.22609</v>
      </c>
      <c r="H237" s="141">
        <f>H206+H210+H214+H218+H222+H226+H230+H233+H236</f>
        <v>89.81145</v>
      </c>
      <c r="I237" s="141">
        <f>I206+I210+I214+I218+I222+I226+I230+I233+I236</f>
        <v>60919.26381999999</v>
      </c>
      <c r="J237" s="141">
        <f>J206+J210+J214+J218+J222+J226+J230+J233</f>
        <v>0</v>
      </c>
      <c r="K237" s="141"/>
      <c r="L237" s="64"/>
    </row>
    <row r="238" spans="1:10" ht="15">
      <c r="A238" s="142"/>
      <c r="B238" t="s">
        <v>59</v>
      </c>
      <c r="C238" s="142"/>
      <c r="D238" s="142"/>
      <c r="E238" s="142"/>
      <c r="F238" s="142"/>
      <c r="G238" s="142"/>
      <c r="H238" s="142"/>
      <c r="I238" s="142"/>
      <c r="J238" s="142"/>
    </row>
  </sheetData>
  <sheetProtection selectLockedCells="1" selectUnlockedCells="1"/>
  <mergeCells count="126">
    <mergeCell ref="A1:L1"/>
    <mergeCell ref="A2:L2"/>
    <mergeCell ref="A3:L3"/>
    <mergeCell ref="A4:L4"/>
    <mergeCell ref="A5:L5"/>
    <mergeCell ref="J6:L6"/>
    <mergeCell ref="A7:L7"/>
    <mergeCell ref="A8:L8"/>
    <mergeCell ref="A9:A13"/>
    <mergeCell ref="B9:B13"/>
    <mergeCell ref="C9:C13"/>
    <mergeCell ref="D9:D13"/>
    <mergeCell ref="E9:I9"/>
    <mergeCell ref="J9:J13"/>
    <mergeCell ref="K9:K13"/>
    <mergeCell ref="L9:L13"/>
    <mergeCell ref="E10:E13"/>
    <mergeCell ref="F10:I10"/>
    <mergeCell ref="F11:H11"/>
    <mergeCell ref="I11:I13"/>
    <mergeCell ref="F12:F13"/>
    <mergeCell ref="G12:H12"/>
    <mergeCell ref="B15:L15"/>
    <mergeCell ref="A16:L16"/>
    <mergeCell ref="A17:L18"/>
    <mergeCell ref="A19:L19"/>
    <mergeCell ref="A20:A28"/>
    <mergeCell ref="B20:B28"/>
    <mergeCell ref="K20:K28"/>
    <mergeCell ref="L20:L31"/>
    <mergeCell ref="A29:A31"/>
    <mergeCell ref="B29:B31"/>
    <mergeCell ref="K29:K31"/>
    <mergeCell ref="B32:B36"/>
    <mergeCell ref="K32:K36"/>
    <mergeCell ref="L32:L57"/>
    <mergeCell ref="A37:A45"/>
    <mergeCell ref="B37:B45"/>
    <mergeCell ref="K37:K45"/>
    <mergeCell ref="A46:A52"/>
    <mergeCell ref="B46:B52"/>
    <mergeCell ref="K46:K52"/>
    <mergeCell ref="K53:K57"/>
    <mergeCell ref="A56:A57"/>
    <mergeCell ref="B56:B57"/>
    <mergeCell ref="K58:K60"/>
    <mergeCell ref="L58:L71"/>
    <mergeCell ref="A59:A60"/>
    <mergeCell ref="B59:B60"/>
    <mergeCell ref="K62:K63"/>
    <mergeCell ref="K65:K66"/>
    <mergeCell ref="A67:A68"/>
    <mergeCell ref="B67:B68"/>
    <mergeCell ref="K67:K71"/>
    <mergeCell ref="A69:A71"/>
    <mergeCell ref="B69:B71"/>
    <mergeCell ref="L72:L80"/>
    <mergeCell ref="K74:K77"/>
    <mergeCell ref="K78:K80"/>
    <mergeCell ref="K81:K85"/>
    <mergeCell ref="L81:L88"/>
    <mergeCell ref="K87:K88"/>
    <mergeCell ref="A89:A90"/>
    <mergeCell ref="B89:B90"/>
    <mergeCell ref="K89:K97"/>
    <mergeCell ref="L89:L100"/>
    <mergeCell ref="A92:A93"/>
    <mergeCell ref="B92:B93"/>
    <mergeCell ref="A94:A95"/>
    <mergeCell ref="B94:B95"/>
    <mergeCell ref="K101:K102"/>
    <mergeCell ref="L101:L105"/>
    <mergeCell ref="K103:K104"/>
    <mergeCell ref="B106:L106"/>
    <mergeCell ref="A107:L107"/>
    <mergeCell ref="A108:L108"/>
    <mergeCell ref="A109:L109"/>
    <mergeCell ref="L110:L114"/>
    <mergeCell ref="K111:K114"/>
    <mergeCell ref="K115:K118"/>
    <mergeCell ref="L115:L125"/>
    <mergeCell ref="K119:K120"/>
    <mergeCell ref="K123:K125"/>
    <mergeCell ref="K126:K133"/>
    <mergeCell ref="L126:L133"/>
    <mergeCell ref="K134:K142"/>
    <mergeCell ref="L134:L142"/>
    <mergeCell ref="K143:K151"/>
    <mergeCell ref="L143:L151"/>
    <mergeCell ref="K152:K159"/>
    <mergeCell ref="L152:L159"/>
    <mergeCell ref="K160:K166"/>
    <mergeCell ref="L160:L166"/>
    <mergeCell ref="K167:K174"/>
    <mergeCell ref="L167:L174"/>
    <mergeCell ref="K175:K184"/>
    <mergeCell ref="L175:L184"/>
    <mergeCell ref="O183:S183"/>
    <mergeCell ref="K185:K189"/>
    <mergeCell ref="L185:L191"/>
    <mergeCell ref="A186:A187"/>
    <mergeCell ref="B186:B187"/>
    <mergeCell ref="A192:A193"/>
    <mergeCell ref="B192:B193"/>
    <mergeCell ref="B194:L194"/>
    <mergeCell ref="A195:L195"/>
    <mergeCell ref="A196:L196"/>
    <mergeCell ref="A197:L197"/>
    <mergeCell ref="A198:A202"/>
    <mergeCell ref="B198:B202"/>
    <mergeCell ref="K198:K202"/>
    <mergeCell ref="L198:L202"/>
    <mergeCell ref="A203:A222"/>
    <mergeCell ref="B203:B222"/>
    <mergeCell ref="C203:C205"/>
    <mergeCell ref="L203:L237"/>
    <mergeCell ref="C207:C209"/>
    <mergeCell ref="C211:C213"/>
    <mergeCell ref="C215:C217"/>
    <mergeCell ref="C219:C221"/>
    <mergeCell ref="A223:A237"/>
    <mergeCell ref="B223:B237"/>
    <mergeCell ref="C223:C225"/>
    <mergeCell ref="C227:C229"/>
    <mergeCell ref="C231:C232"/>
    <mergeCell ref="C234:C235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77"/>
  <rowBreaks count="16" manualBreakCount="16">
    <brk id="31" max="255" man="1"/>
    <brk id="57" max="255" man="1"/>
    <brk id="71" max="255" man="1"/>
    <brk id="80" max="255" man="1"/>
    <brk id="88" max="255" man="1"/>
    <brk id="100" max="255" man="1"/>
    <brk id="114" max="255" man="1"/>
    <brk id="125" max="255" man="1"/>
    <brk id="133" max="255" man="1"/>
    <brk id="142" max="255" man="1"/>
    <brk id="151" max="255" man="1"/>
    <brk id="159" max="255" man="1"/>
    <brk id="166" max="255" man="1"/>
    <brk id="174" max="255" man="1"/>
    <brk id="184" max="255" man="1"/>
    <brk id="2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5.281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4" ht="15">
      <c r="A1" s="1" t="s">
        <v>472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8"/>
      <c r="N1" s="48"/>
    </row>
    <row r="2" spans="1:14" ht="15">
      <c r="A2" s="1" t="s">
        <v>473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8"/>
      <c r="N2" s="48"/>
    </row>
    <row r="3" spans="1:14" ht="1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8"/>
      <c r="N3" s="48"/>
    </row>
    <row r="4" spans="1:14" ht="15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8"/>
      <c r="N4" s="48"/>
    </row>
    <row r="5" spans="1:14" ht="15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8"/>
      <c r="N5" s="48"/>
    </row>
    <row r="6" spans="1:14" ht="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48"/>
      <c r="N6" s="48"/>
    </row>
    <row r="7" spans="1:12" ht="40.5" customHeight="1">
      <c r="A7" s="111" t="s">
        <v>474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ht="15">
      <c r="A8" s="143"/>
    </row>
    <row r="9" spans="1:12" ht="12.75" customHeight="1">
      <c r="A9" s="4" t="s">
        <v>2</v>
      </c>
      <c r="B9" s="4" t="s">
        <v>475</v>
      </c>
      <c r="C9" s="4" t="s">
        <v>67</v>
      </c>
      <c r="D9" s="4" t="s">
        <v>476</v>
      </c>
      <c r="E9" s="4" t="s">
        <v>6</v>
      </c>
      <c r="F9" s="4"/>
      <c r="G9" s="4"/>
      <c r="H9" s="4"/>
      <c r="I9" s="4"/>
      <c r="J9" s="4" t="s">
        <v>7</v>
      </c>
      <c r="K9" s="4" t="s">
        <v>477</v>
      </c>
      <c r="L9" s="54" t="s">
        <v>204</v>
      </c>
    </row>
    <row r="10" spans="1:12" ht="12.75" customHeight="1">
      <c r="A10" s="4"/>
      <c r="B10" s="4"/>
      <c r="C10" s="4"/>
      <c r="D10" s="4"/>
      <c r="E10" s="4" t="s">
        <v>9</v>
      </c>
      <c r="F10" s="4" t="s">
        <v>70</v>
      </c>
      <c r="G10" s="4"/>
      <c r="H10" s="4"/>
      <c r="I10" s="4"/>
      <c r="J10" s="4"/>
      <c r="K10" s="4"/>
      <c r="L10" s="54"/>
    </row>
    <row r="11" spans="1:12" ht="20.25" customHeight="1">
      <c r="A11" s="4"/>
      <c r="B11" s="4"/>
      <c r="C11" s="4"/>
      <c r="D11" s="4"/>
      <c r="E11" s="4"/>
      <c r="F11" s="4" t="s">
        <v>71</v>
      </c>
      <c r="G11" s="4"/>
      <c r="H11" s="4"/>
      <c r="I11" s="4" t="s">
        <v>12</v>
      </c>
      <c r="J11" s="4"/>
      <c r="K11" s="4"/>
      <c r="L11" s="54"/>
    </row>
    <row r="12" spans="1:12" ht="17.25" customHeight="1">
      <c r="A12" s="4"/>
      <c r="B12" s="4"/>
      <c r="C12" s="4"/>
      <c r="D12" s="4"/>
      <c r="E12" s="4"/>
      <c r="F12" s="144" t="s">
        <v>13</v>
      </c>
      <c r="G12" s="4" t="s">
        <v>14</v>
      </c>
      <c r="H12" s="4"/>
      <c r="I12" s="4"/>
      <c r="J12" s="4"/>
      <c r="K12" s="4"/>
      <c r="L12" s="54"/>
    </row>
    <row r="13" spans="1:12" ht="39">
      <c r="A13" s="4"/>
      <c r="B13" s="4"/>
      <c r="C13" s="4"/>
      <c r="D13" s="4"/>
      <c r="E13" s="4"/>
      <c r="F13" s="144"/>
      <c r="G13" s="4" t="s">
        <v>15</v>
      </c>
      <c r="H13" s="4" t="s">
        <v>16</v>
      </c>
      <c r="I13" s="4"/>
      <c r="J13" s="4"/>
      <c r="K13" s="4"/>
      <c r="L13" s="54"/>
    </row>
    <row r="14" spans="1:12" ht="12.75">
      <c r="A14" s="145">
        <v>1</v>
      </c>
      <c r="B14" s="145">
        <v>2</v>
      </c>
      <c r="C14" s="145">
        <v>3</v>
      </c>
      <c r="D14" s="145">
        <v>4</v>
      </c>
      <c r="E14" s="145">
        <v>5</v>
      </c>
      <c r="F14" s="145">
        <v>6</v>
      </c>
      <c r="G14" s="145">
        <v>7</v>
      </c>
      <c r="H14" s="145">
        <v>8</v>
      </c>
      <c r="I14" s="145">
        <v>9</v>
      </c>
      <c r="J14" s="145">
        <v>10</v>
      </c>
      <c r="K14" s="145">
        <v>11</v>
      </c>
      <c r="L14" s="145">
        <v>12</v>
      </c>
    </row>
    <row r="15" spans="1:12" ht="19.5" customHeight="1">
      <c r="A15" s="146">
        <v>1</v>
      </c>
      <c r="B15" s="147" t="s">
        <v>478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ht="21" customHeight="1">
      <c r="A16" s="148" t="s">
        <v>479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12" ht="19.5" customHeight="1">
      <c r="A17" s="149" t="s">
        <v>480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1:12" ht="19.5" customHeight="1">
      <c r="A18" s="150" t="s">
        <v>37</v>
      </c>
      <c r="B18" s="4" t="s">
        <v>481</v>
      </c>
      <c r="C18" s="4" t="s">
        <v>19</v>
      </c>
      <c r="D18" s="151">
        <f aca="true" t="shared" si="0" ref="D18:D19">I18</f>
        <v>26320.12689</v>
      </c>
      <c r="E18" s="151">
        <v>0</v>
      </c>
      <c r="F18" s="151">
        <v>0</v>
      </c>
      <c r="G18" s="151">
        <v>0</v>
      </c>
      <c r="H18" s="151">
        <v>0</v>
      </c>
      <c r="I18" s="151">
        <v>26320.12689</v>
      </c>
      <c r="J18" s="151">
        <v>0</v>
      </c>
      <c r="K18" s="4" t="s">
        <v>49</v>
      </c>
      <c r="L18" s="4" t="s">
        <v>482</v>
      </c>
    </row>
    <row r="19" spans="1:12" ht="19.5" customHeight="1">
      <c r="A19" s="150"/>
      <c r="B19" s="4"/>
      <c r="C19" s="4" t="s">
        <v>21</v>
      </c>
      <c r="D19" s="31">
        <f t="shared" si="0"/>
        <v>29552.07792</v>
      </c>
      <c r="E19" s="31">
        <v>0</v>
      </c>
      <c r="F19" s="31">
        <v>0</v>
      </c>
      <c r="G19" s="31">
        <v>0</v>
      </c>
      <c r="H19" s="31">
        <v>0</v>
      </c>
      <c r="I19" s="31">
        <v>29552.07792</v>
      </c>
      <c r="J19" s="151">
        <v>0</v>
      </c>
      <c r="K19" s="4"/>
      <c r="L19" s="4"/>
    </row>
    <row r="20" spans="1:12" ht="19.5" customHeight="1">
      <c r="A20" s="150"/>
      <c r="B20" s="4"/>
      <c r="C20" s="30" t="s">
        <v>23</v>
      </c>
      <c r="D20" s="31">
        <f>I20+J20</f>
        <v>35183.3784</v>
      </c>
      <c r="E20" s="31">
        <v>0</v>
      </c>
      <c r="F20" s="31">
        <v>0</v>
      </c>
      <c r="G20" s="31">
        <v>0</v>
      </c>
      <c r="H20" s="31">
        <v>0</v>
      </c>
      <c r="I20" s="31">
        <v>34990.7384</v>
      </c>
      <c r="J20" s="31">
        <v>192.64</v>
      </c>
      <c r="K20" s="4"/>
      <c r="L20" s="4"/>
    </row>
    <row r="21" spans="1:12" ht="19.5" customHeight="1">
      <c r="A21" s="150"/>
      <c r="B21" s="4"/>
      <c r="C21" s="30" t="s">
        <v>25</v>
      </c>
      <c r="D21" s="31">
        <f aca="true" t="shared" si="1" ref="D21:D27">I21</f>
        <v>31030.552480000002</v>
      </c>
      <c r="E21" s="31">
        <v>0</v>
      </c>
      <c r="F21" s="31">
        <v>0</v>
      </c>
      <c r="G21" s="31">
        <v>0</v>
      </c>
      <c r="H21" s="31">
        <v>0</v>
      </c>
      <c r="I21" s="31">
        <f>31046.7046-16.15212</f>
        <v>31030.552480000002</v>
      </c>
      <c r="J21" s="31">
        <v>0</v>
      </c>
      <c r="K21" s="4"/>
      <c r="L21" s="4"/>
    </row>
    <row r="22" spans="1:12" ht="19.5" customHeight="1">
      <c r="A22" s="150"/>
      <c r="B22" s="4"/>
      <c r="C22" s="30" t="s">
        <v>27</v>
      </c>
      <c r="D22" s="31">
        <f t="shared" si="1"/>
        <v>33915.86309</v>
      </c>
      <c r="E22" s="31">
        <v>0</v>
      </c>
      <c r="F22" s="31">
        <v>0</v>
      </c>
      <c r="G22" s="31">
        <v>0</v>
      </c>
      <c r="H22" s="31">
        <v>0</v>
      </c>
      <c r="I22" s="31">
        <v>33915.86309</v>
      </c>
      <c r="J22" s="31">
        <v>0</v>
      </c>
      <c r="K22" s="4"/>
      <c r="L22" s="4"/>
    </row>
    <row r="23" spans="1:12" ht="19.5" customHeight="1">
      <c r="A23" s="150"/>
      <c r="B23" s="4"/>
      <c r="C23" s="30" t="s">
        <v>29</v>
      </c>
      <c r="D23" s="31">
        <f t="shared" si="1"/>
        <v>37167.49662</v>
      </c>
      <c r="E23" s="31">
        <v>0</v>
      </c>
      <c r="F23" s="31">
        <v>0</v>
      </c>
      <c r="G23" s="31">
        <v>0</v>
      </c>
      <c r="H23" s="31">
        <v>0</v>
      </c>
      <c r="I23" s="31">
        <v>37167.49662</v>
      </c>
      <c r="J23" s="31">
        <v>0</v>
      </c>
      <c r="K23" s="4"/>
      <c r="L23" s="4"/>
    </row>
    <row r="24" spans="1:12" ht="19.5" customHeight="1">
      <c r="A24" s="150"/>
      <c r="B24" s="4"/>
      <c r="C24" s="92" t="s">
        <v>31</v>
      </c>
      <c r="D24" s="33">
        <f t="shared" si="1"/>
        <v>50372.7502</v>
      </c>
      <c r="E24" s="33">
        <v>0</v>
      </c>
      <c r="F24" s="33">
        <v>0</v>
      </c>
      <c r="G24" s="33">
        <v>0</v>
      </c>
      <c r="H24" s="33">
        <v>0</v>
      </c>
      <c r="I24" s="33">
        <v>50372.7502</v>
      </c>
      <c r="J24" s="33">
        <v>0</v>
      </c>
      <c r="K24" s="4"/>
      <c r="L24" s="4"/>
    </row>
    <row r="25" spans="1:12" ht="19.5" customHeight="1">
      <c r="A25" s="150"/>
      <c r="B25" s="4"/>
      <c r="C25" s="98" t="s">
        <v>40</v>
      </c>
      <c r="D25" s="152">
        <f t="shared" si="1"/>
        <v>28403.4382</v>
      </c>
      <c r="E25" s="152">
        <v>0</v>
      </c>
      <c r="F25" s="152">
        <v>0</v>
      </c>
      <c r="G25" s="152">
        <v>0</v>
      </c>
      <c r="H25" s="152">
        <v>0</v>
      </c>
      <c r="I25" s="152">
        <v>28403.4382</v>
      </c>
      <c r="J25" s="152">
        <v>0</v>
      </c>
      <c r="K25" s="4"/>
      <c r="L25" s="4"/>
    </row>
    <row r="26" spans="1:12" ht="19.5" customHeight="1">
      <c r="A26" s="150"/>
      <c r="B26" s="4"/>
      <c r="C26" s="98" t="s">
        <v>34</v>
      </c>
      <c r="D26" s="152">
        <f t="shared" si="1"/>
        <v>25687.7592</v>
      </c>
      <c r="E26" s="152">
        <v>0</v>
      </c>
      <c r="F26" s="152">
        <v>0</v>
      </c>
      <c r="G26" s="152">
        <v>0</v>
      </c>
      <c r="H26" s="152">
        <v>0</v>
      </c>
      <c r="I26" s="152">
        <v>25687.7592</v>
      </c>
      <c r="J26" s="152">
        <v>0</v>
      </c>
      <c r="K26" s="4"/>
      <c r="L26" s="4"/>
    </row>
    <row r="27" spans="1:12" ht="81" customHeight="1">
      <c r="A27" s="150" t="s">
        <v>79</v>
      </c>
      <c r="B27" s="153" t="s">
        <v>483</v>
      </c>
      <c r="C27" s="30" t="s">
        <v>21</v>
      </c>
      <c r="D27" s="31">
        <f t="shared" si="1"/>
        <v>74</v>
      </c>
      <c r="E27" s="31">
        <v>0</v>
      </c>
      <c r="F27" s="31">
        <v>0</v>
      </c>
      <c r="G27" s="31">
        <v>0</v>
      </c>
      <c r="H27" s="31">
        <v>0</v>
      </c>
      <c r="I27" s="31">
        <v>74</v>
      </c>
      <c r="J27" s="31">
        <v>0</v>
      </c>
      <c r="K27" s="154" t="s">
        <v>49</v>
      </c>
      <c r="L27" s="4"/>
    </row>
    <row r="28" spans="1:12" ht="81" customHeight="1">
      <c r="A28" s="150" t="s">
        <v>81</v>
      </c>
      <c r="B28" s="153" t="s">
        <v>484</v>
      </c>
      <c r="C28" s="30" t="s">
        <v>23</v>
      </c>
      <c r="D28" s="31">
        <f>J28</f>
        <v>192.64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192.64</v>
      </c>
      <c r="K28" s="4" t="s">
        <v>485</v>
      </c>
      <c r="L28" s="4" t="s">
        <v>482</v>
      </c>
    </row>
    <row r="29" spans="1:12" ht="66" customHeight="1">
      <c r="A29" s="155" t="s">
        <v>83</v>
      </c>
      <c r="B29" s="156" t="s">
        <v>486</v>
      </c>
      <c r="C29" s="92" t="s">
        <v>31</v>
      </c>
      <c r="D29" s="33">
        <f>I29+F29</f>
        <v>9561.95864</v>
      </c>
      <c r="E29" s="33">
        <v>0</v>
      </c>
      <c r="F29" s="33">
        <f>H29+G29</f>
        <v>5000</v>
      </c>
      <c r="G29" s="33">
        <v>0</v>
      </c>
      <c r="H29" s="33">
        <v>5000</v>
      </c>
      <c r="I29" s="33">
        <v>4561.95864</v>
      </c>
      <c r="J29" s="33">
        <v>0</v>
      </c>
      <c r="K29" s="157" t="s">
        <v>49</v>
      </c>
      <c r="L29" s="4"/>
    </row>
    <row r="30" spans="1:12" ht="19.5" customHeight="1">
      <c r="A30" s="158"/>
      <c r="B30" s="8" t="s">
        <v>35</v>
      </c>
      <c r="C30" s="159" t="s">
        <v>19</v>
      </c>
      <c r="D30" s="38">
        <f aca="true" t="shared" si="2" ref="D30:D37">D18</f>
        <v>26320.12689</v>
      </c>
      <c r="E30" s="38">
        <v>0</v>
      </c>
      <c r="F30" s="38">
        <f>F18</f>
        <v>0</v>
      </c>
      <c r="G30" s="38">
        <v>0</v>
      </c>
      <c r="H30" s="38">
        <v>0</v>
      </c>
      <c r="I30" s="38">
        <f aca="true" t="shared" si="3" ref="I30:I38">I18</f>
        <v>26320.12689</v>
      </c>
      <c r="J30" s="38">
        <v>0</v>
      </c>
      <c r="K30" s="4"/>
      <c r="L30" s="4"/>
    </row>
    <row r="31" spans="1:12" ht="19.5" customHeight="1">
      <c r="A31" s="158"/>
      <c r="B31" s="8"/>
      <c r="C31" s="159" t="s">
        <v>21</v>
      </c>
      <c r="D31" s="38">
        <f t="shared" si="2"/>
        <v>29552.07792</v>
      </c>
      <c r="E31" s="38">
        <v>0</v>
      </c>
      <c r="F31" s="38">
        <v>0</v>
      </c>
      <c r="G31" s="38">
        <v>0</v>
      </c>
      <c r="H31" s="38">
        <v>0</v>
      </c>
      <c r="I31" s="38">
        <f t="shared" si="3"/>
        <v>29552.07792</v>
      </c>
      <c r="J31" s="38">
        <v>0</v>
      </c>
      <c r="K31" s="4"/>
      <c r="L31" s="4"/>
    </row>
    <row r="32" spans="1:12" ht="19.5" customHeight="1">
      <c r="A32" s="158"/>
      <c r="B32" s="8"/>
      <c r="C32" s="159" t="s">
        <v>23</v>
      </c>
      <c r="D32" s="38">
        <f t="shared" si="2"/>
        <v>35183.3784</v>
      </c>
      <c r="E32" s="38">
        <v>0</v>
      </c>
      <c r="F32" s="38">
        <v>0</v>
      </c>
      <c r="G32" s="38">
        <v>0</v>
      </c>
      <c r="H32" s="38">
        <v>0</v>
      </c>
      <c r="I32" s="38">
        <f t="shared" si="3"/>
        <v>34990.7384</v>
      </c>
      <c r="J32" s="38">
        <f>J20</f>
        <v>192.64</v>
      </c>
      <c r="K32" s="4"/>
      <c r="L32" s="4"/>
    </row>
    <row r="33" spans="1:12" ht="19.5" customHeight="1">
      <c r="A33" s="158"/>
      <c r="B33" s="8"/>
      <c r="C33" s="159" t="s">
        <v>25</v>
      </c>
      <c r="D33" s="38">
        <f t="shared" si="2"/>
        <v>31030.552480000002</v>
      </c>
      <c r="E33" s="38">
        <v>0</v>
      </c>
      <c r="F33" s="38">
        <v>0</v>
      </c>
      <c r="G33" s="38">
        <v>0</v>
      </c>
      <c r="H33" s="38">
        <v>0</v>
      </c>
      <c r="I33" s="38">
        <f t="shared" si="3"/>
        <v>31030.552480000002</v>
      </c>
      <c r="J33" s="38">
        <v>0</v>
      </c>
      <c r="K33" s="4"/>
      <c r="L33" s="4"/>
    </row>
    <row r="34" spans="1:12" ht="19.5" customHeight="1">
      <c r="A34" s="158"/>
      <c r="B34" s="8"/>
      <c r="C34" s="159" t="s">
        <v>27</v>
      </c>
      <c r="D34" s="38">
        <f t="shared" si="2"/>
        <v>33915.86309</v>
      </c>
      <c r="E34" s="38">
        <v>0</v>
      </c>
      <c r="F34" s="38">
        <v>0</v>
      </c>
      <c r="G34" s="38">
        <v>0</v>
      </c>
      <c r="H34" s="38">
        <v>0</v>
      </c>
      <c r="I34" s="38">
        <f t="shared" si="3"/>
        <v>33915.86309</v>
      </c>
      <c r="J34" s="38">
        <v>0</v>
      </c>
      <c r="K34" s="4"/>
      <c r="L34" s="4"/>
    </row>
    <row r="35" spans="1:12" ht="19.5" customHeight="1">
      <c r="A35" s="158"/>
      <c r="B35" s="8"/>
      <c r="C35" s="159" t="s">
        <v>29</v>
      </c>
      <c r="D35" s="38">
        <f t="shared" si="2"/>
        <v>37167.49662</v>
      </c>
      <c r="E35" s="38">
        <v>0</v>
      </c>
      <c r="F35" s="38">
        <v>0</v>
      </c>
      <c r="G35" s="38">
        <v>0</v>
      </c>
      <c r="H35" s="38">
        <v>0</v>
      </c>
      <c r="I35" s="38">
        <f t="shared" si="3"/>
        <v>37167.49662</v>
      </c>
      <c r="J35" s="38">
        <v>0</v>
      </c>
      <c r="K35" s="4"/>
      <c r="L35" s="4"/>
    </row>
    <row r="36" spans="1:12" ht="19.5" customHeight="1">
      <c r="A36" s="158"/>
      <c r="B36" s="8"/>
      <c r="C36" s="160" t="s">
        <v>31</v>
      </c>
      <c r="D36" s="161">
        <f t="shared" si="2"/>
        <v>50372.7502</v>
      </c>
      <c r="E36" s="161">
        <v>0</v>
      </c>
      <c r="F36" s="161">
        <v>0</v>
      </c>
      <c r="G36" s="161">
        <v>0</v>
      </c>
      <c r="H36" s="161">
        <v>0</v>
      </c>
      <c r="I36" s="161">
        <f t="shared" si="3"/>
        <v>50372.7502</v>
      </c>
      <c r="J36" s="161">
        <v>0</v>
      </c>
      <c r="K36" s="4"/>
      <c r="L36" s="4"/>
    </row>
    <row r="37" spans="1:12" ht="19.5" customHeight="1">
      <c r="A37" s="158"/>
      <c r="B37" s="8"/>
      <c r="C37" s="8" t="s">
        <v>40</v>
      </c>
      <c r="D37" s="162">
        <f t="shared" si="2"/>
        <v>28403.4382</v>
      </c>
      <c r="E37" s="162">
        <f>E25</f>
        <v>0</v>
      </c>
      <c r="F37" s="162">
        <f>F25</f>
        <v>0</v>
      </c>
      <c r="G37" s="162">
        <f>G25</f>
        <v>0</v>
      </c>
      <c r="H37" s="162">
        <f>H25</f>
        <v>0</v>
      </c>
      <c r="I37" s="162">
        <f t="shared" si="3"/>
        <v>28403.4382</v>
      </c>
      <c r="J37" s="162">
        <f>J25</f>
        <v>0</v>
      </c>
      <c r="K37" s="4"/>
      <c r="L37" s="4"/>
    </row>
    <row r="38" spans="1:12" ht="19.5" customHeight="1">
      <c r="A38" s="158"/>
      <c r="B38" s="8"/>
      <c r="C38" s="8" t="s">
        <v>34</v>
      </c>
      <c r="D38" s="162">
        <f>I38</f>
        <v>25687.7592</v>
      </c>
      <c r="E38" s="162">
        <v>0</v>
      </c>
      <c r="F38" s="162">
        <v>0</v>
      </c>
      <c r="G38" s="162">
        <v>0</v>
      </c>
      <c r="H38" s="162">
        <v>0</v>
      </c>
      <c r="I38" s="162">
        <f t="shared" si="3"/>
        <v>25687.7592</v>
      </c>
      <c r="J38" s="162">
        <v>0</v>
      </c>
      <c r="K38" s="4"/>
      <c r="L38" s="4"/>
    </row>
    <row r="39" spans="1:12" ht="19.5" customHeight="1">
      <c r="A39" s="158"/>
      <c r="B39" s="8"/>
      <c r="C39" s="163" t="s">
        <v>487</v>
      </c>
      <c r="D39" s="164">
        <f>D30+D31+D32+D33+D34+D35+D36+D37+D38</f>
        <v>297633.44299999997</v>
      </c>
      <c r="E39" s="164">
        <v>0</v>
      </c>
      <c r="F39" s="164">
        <v>0</v>
      </c>
      <c r="G39" s="165">
        <v>0</v>
      </c>
      <c r="H39" s="165">
        <v>0</v>
      </c>
      <c r="I39" s="164">
        <f>I30+I31+I32+I33+I34+I35+I36+I37+I38</f>
        <v>297440.80299999996</v>
      </c>
      <c r="J39" s="164">
        <f>J32</f>
        <v>192.64</v>
      </c>
      <c r="K39" s="4"/>
      <c r="L39" s="4"/>
    </row>
    <row r="60" ht="12.75">
      <c r="B60" t="s">
        <v>59</v>
      </c>
    </row>
  </sheetData>
  <sheetProtection selectLockedCells="1" selectUnlockedCells="1"/>
  <mergeCells count="32">
    <mergeCell ref="A1:L1"/>
    <mergeCell ref="A2:L2"/>
    <mergeCell ref="A3:L3"/>
    <mergeCell ref="A4:L4"/>
    <mergeCell ref="A5:L5"/>
    <mergeCell ref="A7:L7"/>
    <mergeCell ref="A9:A13"/>
    <mergeCell ref="B9:B13"/>
    <mergeCell ref="C9:C13"/>
    <mergeCell ref="D9:D13"/>
    <mergeCell ref="E9:I9"/>
    <mergeCell ref="J9:J13"/>
    <mergeCell ref="K9:K13"/>
    <mergeCell ref="L9:L13"/>
    <mergeCell ref="E10:E13"/>
    <mergeCell ref="F10:I10"/>
    <mergeCell ref="F11:H11"/>
    <mergeCell ref="I11:I13"/>
    <mergeCell ref="F12:F13"/>
    <mergeCell ref="G12:H12"/>
    <mergeCell ref="B15:L15"/>
    <mergeCell ref="A16:L16"/>
    <mergeCell ref="A17:L17"/>
    <mergeCell ref="A18:A26"/>
    <mergeCell ref="B18:B26"/>
    <mergeCell ref="K18:K26"/>
    <mergeCell ref="L18:L27"/>
    <mergeCell ref="L28:L29"/>
    <mergeCell ref="A30:A39"/>
    <mergeCell ref="B30:B39"/>
    <mergeCell ref="K30:K39"/>
    <mergeCell ref="L30:L39"/>
  </mergeCells>
  <printOptions/>
  <pageMargins left="0.19652777777777777" right="0.19652777777777777" top="1.18125" bottom="0.19652777777777777" header="0.5118055555555555" footer="0.5118055555555555"/>
  <pageSetup horizontalDpi="300" verticalDpi="300" orientation="landscape" paperSize="9" scale="82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2" max="2" width="39.7109375" style="0" customWidth="1"/>
    <col min="3" max="3" width="13.28125" style="0" customWidth="1"/>
    <col min="4" max="5" width="15.28125" style="0" customWidth="1"/>
    <col min="8" max="8" width="15.421875" style="0" customWidth="1"/>
    <col min="9" max="9" width="7.28125" style="0" customWidth="1"/>
    <col min="10" max="10" width="7.140625" style="0" customWidth="1"/>
    <col min="12" max="12" width="8.00390625" style="0" customWidth="1"/>
    <col min="13" max="13" width="19.8515625" style="0" customWidth="1"/>
  </cols>
  <sheetData>
    <row r="1" spans="1:13" ht="15" customHeight="1">
      <c r="A1" s="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489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 t="s">
        <v>490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51" customHeight="1">
      <c r="A6" s="110"/>
      <c r="I6" s="1"/>
      <c r="J6" s="1"/>
      <c r="K6" s="1"/>
      <c r="L6" s="1"/>
      <c r="M6" s="1"/>
    </row>
    <row r="7" spans="1:13" ht="45" customHeight="1">
      <c r="A7" s="111" t="s">
        <v>491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12.75" customHeight="1">
      <c r="A9" s="54" t="s">
        <v>2</v>
      </c>
      <c r="B9" s="54" t="s">
        <v>200</v>
      </c>
      <c r="C9" s="54" t="s">
        <v>67</v>
      </c>
      <c r="D9" s="54" t="s">
        <v>5</v>
      </c>
      <c r="E9" s="54" t="s">
        <v>201</v>
      </c>
      <c r="F9" s="54"/>
      <c r="G9" s="54"/>
      <c r="H9" s="54"/>
      <c r="I9" s="54" t="s">
        <v>202</v>
      </c>
      <c r="J9" s="54"/>
      <c r="K9" s="54" t="s">
        <v>203</v>
      </c>
      <c r="L9" s="54"/>
      <c r="M9" s="54" t="s">
        <v>204</v>
      </c>
    </row>
    <row r="10" spans="1:13" ht="12.75" customHeight="1">
      <c r="A10" s="54"/>
      <c r="B10" s="54"/>
      <c r="C10" s="54"/>
      <c r="D10" s="54"/>
      <c r="E10" s="54" t="s">
        <v>205</v>
      </c>
      <c r="F10" s="54" t="s">
        <v>70</v>
      </c>
      <c r="G10" s="54"/>
      <c r="H10" s="54"/>
      <c r="I10" s="54"/>
      <c r="J10" s="54"/>
      <c r="K10" s="54"/>
      <c r="L10" s="54"/>
      <c r="M10" s="54"/>
    </row>
    <row r="11" spans="1:13" ht="39" customHeight="1">
      <c r="A11" s="54"/>
      <c r="B11" s="54"/>
      <c r="C11" s="54"/>
      <c r="D11" s="54"/>
      <c r="E11" s="54"/>
      <c r="F11" s="54" t="s">
        <v>206</v>
      </c>
      <c r="G11" s="54"/>
      <c r="H11" s="54" t="s">
        <v>12</v>
      </c>
      <c r="I11" s="54"/>
      <c r="J11" s="54"/>
      <c r="K11" s="54"/>
      <c r="L11" s="54"/>
      <c r="M11" s="54"/>
    </row>
    <row r="12" spans="1:13" ht="12.75" customHeight="1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/>
      <c r="H12" s="55">
        <v>7</v>
      </c>
      <c r="I12" s="55">
        <v>8</v>
      </c>
      <c r="J12" s="55"/>
      <c r="K12" s="55">
        <v>9</v>
      </c>
      <c r="L12" s="55"/>
      <c r="M12" s="55">
        <v>10</v>
      </c>
    </row>
    <row r="13" spans="1:13" ht="19.5" customHeight="1">
      <c r="A13" s="113">
        <v>1</v>
      </c>
      <c r="B13" s="114" t="s">
        <v>492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30" customHeight="1">
      <c r="A14" s="115" t="s">
        <v>493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ht="30" customHeight="1">
      <c r="A15" s="115" t="s">
        <v>494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ht="19.5" customHeight="1">
      <c r="A16" s="116" t="s">
        <v>76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9.5" customHeight="1">
      <c r="A17" s="63" t="s">
        <v>37</v>
      </c>
      <c r="B17" s="64" t="s">
        <v>495</v>
      </c>
      <c r="C17" s="65" t="s">
        <v>19</v>
      </c>
      <c r="D17" s="167">
        <f>H17</f>
        <v>11828.34651</v>
      </c>
      <c r="E17" s="66">
        <v>0</v>
      </c>
      <c r="F17" s="66">
        <v>0</v>
      </c>
      <c r="G17" s="66"/>
      <c r="H17" s="168">
        <f>H26+H35</f>
        <v>11828.34651</v>
      </c>
      <c r="I17" s="66">
        <v>0</v>
      </c>
      <c r="J17" s="66"/>
      <c r="K17" s="169" t="s">
        <v>211</v>
      </c>
      <c r="L17" s="169"/>
      <c r="M17" s="64" t="s">
        <v>212</v>
      </c>
    </row>
    <row r="18" spans="1:13" ht="19.5" customHeight="1">
      <c r="A18" s="63"/>
      <c r="B18" s="64"/>
      <c r="C18" s="54" t="s">
        <v>21</v>
      </c>
      <c r="D18" s="66">
        <f aca="true" t="shared" si="0" ref="D18:D21">D27+D36</f>
        <v>12373.545590000002</v>
      </c>
      <c r="E18" s="66">
        <v>0</v>
      </c>
      <c r="F18" s="66">
        <v>0</v>
      </c>
      <c r="G18" s="66"/>
      <c r="H18" s="67">
        <f>D18</f>
        <v>12373.545590000002</v>
      </c>
      <c r="I18" s="66">
        <v>0</v>
      </c>
      <c r="J18" s="66"/>
      <c r="K18" s="169"/>
      <c r="L18" s="169"/>
      <c r="M18" s="64"/>
    </row>
    <row r="19" spans="1:13" ht="19.5" customHeight="1">
      <c r="A19" s="63"/>
      <c r="B19" s="64"/>
      <c r="C19" s="64" t="s">
        <v>23</v>
      </c>
      <c r="D19" s="66">
        <f t="shared" si="0"/>
        <v>13237.22754</v>
      </c>
      <c r="E19" s="66">
        <v>0</v>
      </c>
      <c r="F19" s="66">
        <v>0</v>
      </c>
      <c r="G19" s="66"/>
      <c r="H19" s="67">
        <f>H37+H28</f>
        <v>13237.22754</v>
      </c>
      <c r="I19" s="66">
        <v>0</v>
      </c>
      <c r="J19" s="66"/>
      <c r="K19" s="169"/>
      <c r="L19" s="169"/>
      <c r="M19" s="64"/>
    </row>
    <row r="20" spans="1:13" ht="19.5" customHeight="1">
      <c r="A20" s="63"/>
      <c r="B20" s="64"/>
      <c r="C20" s="64" t="s">
        <v>25</v>
      </c>
      <c r="D20" s="66">
        <f t="shared" si="0"/>
        <v>15539.05565</v>
      </c>
      <c r="E20" s="66">
        <v>0</v>
      </c>
      <c r="F20" s="66">
        <v>0</v>
      </c>
      <c r="G20" s="66"/>
      <c r="H20" s="67">
        <f aca="true" t="shared" si="1" ref="H20:H25">H29+H38</f>
        <v>15539.05565</v>
      </c>
      <c r="I20" s="66">
        <v>0</v>
      </c>
      <c r="J20" s="66"/>
      <c r="K20" s="169"/>
      <c r="L20" s="169"/>
      <c r="M20" s="64"/>
    </row>
    <row r="21" spans="1:13" ht="19.5" customHeight="1">
      <c r="A21" s="63"/>
      <c r="B21" s="64"/>
      <c r="C21" s="64" t="s">
        <v>27</v>
      </c>
      <c r="D21" s="66">
        <f t="shared" si="0"/>
        <v>14831.3</v>
      </c>
      <c r="E21" s="66">
        <v>0</v>
      </c>
      <c r="F21" s="66">
        <v>0</v>
      </c>
      <c r="G21" s="66"/>
      <c r="H21" s="67">
        <f t="shared" si="1"/>
        <v>14831.3</v>
      </c>
      <c r="I21" s="66">
        <v>0</v>
      </c>
      <c r="J21" s="66"/>
      <c r="K21" s="169"/>
      <c r="L21" s="169"/>
      <c r="M21" s="64"/>
    </row>
    <row r="22" spans="1:13" ht="19.5" customHeight="1">
      <c r="A22" s="63"/>
      <c r="B22" s="64"/>
      <c r="C22" s="64" t="s">
        <v>29</v>
      </c>
      <c r="D22" s="66">
        <f aca="true" t="shared" si="2" ref="D22:D30">H22</f>
        <v>15456.01687</v>
      </c>
      <c r="E22" s="66">
        <v>0</v>
      </c>
      <c r="F22" s="66">
        <v>0</v>
      </c>
      <c r="G22" s="66"/>
      <c r="H22" s="67">
        <f t="shared" si="1"/>
        <v>15456.01687</v>
      </c>
      <c r="I22" s="66">
        <v>0</v>
      </c>
      <c r="J22" s="66"/>
      <c r="K22" s="169"/>
      <c r="L22" s="169"/>
      <c r="M22" s="64"/>
    </row>
    <row r="23" spans="1:13" ht="19.5" customHeight="1">
      <c r="A23" s="63"/>
      <c r="B23" s="64"/>
      <c r="C23" s="88" t="s">
        <v>31</v>
      </c>
      <c r="D23" s="89">
        <f t="shared" si="2"/>
        <v>16254.79619</v>
      </c>
      <c r="E23" s="89">
        <v>0</v>
      </c>
      <c r="F23" s="89">
        <v>0</v>
      </c>
      <c r="G23" s="89"/>
      <c r="H23" s="170">
        <f t="shared" si="1"/>
        <v>16254.79619</v>
      </c>
      <c r="I23" s="89">
        <v>0</v>
      </c>
      <c r="J23" s="89"/>
      <c r="K23" s="169"/>
      <c r="L23" s="169"/>
      <c r="M23" s="64"/>
    </row>
    <row r="24" spans="1:13" ht="19.5" customHeight="1">
      <c r="A24" s="63"/>
      <c r="B24" s="64"/>
      <c r="C24" s="64" t="s">
        <v>40</v>
      </c>
      <c r="D24" s="66">
        <f t="shared" si="2"/>
        <v>10883.708999999999</v>
      </c>
      <c r="E24" s="66">
        <v>0</v>
      </c>
      <c r="F24" s="66">
        <v>0</v>
      </c>
      <c r="G24" s="66"/>
      <c r="H24" s="67">
        <f t="shared" si="1"/>
        <v>10883.708999999999</v>
      </c>
      <c r="I24" s="66">
        <v>0</v>
      </c>
      <c r="J24" s="66"/>
      <c r="K24" s="169"/>
      <c r="L24" s="169"/>
      <c r="M24" s="64"/>
    </row>
    <row r="25" spans="1:13" ht="19.5" customHeight="1">
      <c r="A25" s="63"/>
      <c r="B25" s="64"/>
      <c r="C25" s="64" t="s">
        <v>34</v>
      </c>
      <c r="D25" s="66">
        <f t="shared" si="2"/>
        <v>3942.388</v>
      </c>
      <c r="E25" s="66">
        <v>0</v>
      </c>
      <c r="F25" s="66">
        <v>0</v>
      </c>
      <c r="G25" s="66"/>
      <c r="H25" s="67">
        <f t="shared" si="1"/>
        <v>3942.388</v>
      </c>
      <c r="I25" s="66">
        <v>0</v>
      </c>
      <c r="J25" s="66"/>
      <c r="K25" s="169"/>
      <c r="L25" s="169"/>
      <c r="M25" s="64"/>
    </row>
    <row r="26" spans="1:13" ht="19.5" customHeight="1">
      <c r="A26" s="63" t="s">
        <v>79</v>
      </c>
      <c r="B26" s="64" t="s">
        <v>496</v>
      </c>
      <c r="C26" s="65" t="s">
        <v>19</v>
      </c>
      <c r="D26" s="66">
        <f t="shared" si="2"/>
        <v>3433.82449</v>
      </c>
      <c r="E26" s="66">
        <v>0</v>
      </c>
      <c r="F26" s="66">
        <v>0</v>
      </c>
      <c r="G26" s="66"/>
      <c r="H26" s="66">
        <v>3433.82449</v>
      </c>
      <c r="I26" s="66">
        <v>0</v>
      </c>
      <c r="J26" s="66"/>
      <c r="K26" s="169" t="s">
        <v>211</v>
      </c>
      <c r="L26" s="169"/>
      <c r="M26" s="64" t="s">
        <v>212</v>
      </c>
    </row>
    <row r="27" spans="1:13" ht="19.5" customHeight="1">
      <c r="A27" s="63"/>
      <c r="B27" s="64"/>
      <c r="C27" s="64" t="s">
        <v>21</v>
      </c>
      <c r="D27" s="66">
        <f t="shared" si="2"/>
        <v>4099.21</v>
      </c>
      <c r="E27" s="66">
        <v>0</v>
      </c>
      <c r="F27" s="66">
        <v>0</v>
      </c>
      <c r="G27" s="66"/>
      <c r="H27" s="66">
        <v>4099.21</v>
      </c>
      <c r="I27" s="66">
        <v>0</v>
      </c>
      <c r="J27" s="66"/>
      <c r="K27" s="169"/>
      <c r="L27" s="169"/>
      <c r="M27" s="64"/>
    </row>
    <row r="28" spans="1:13" ht="19.5" customHeight="1">
      <c r="A28" s="63"/>
      <c r="B28" s="64"/>
      <c r="C28" s="64" t="s">
        <v>23</v>
      </c>
      <c r="D28" s="66">
        <f t="shared" si="2"/>
        <v>4964.96754</v>
      </c>
      <c r="E28" s="66">
        <v>0</v>
      </c>
      <c r="F28" s="66">
        <v>0</v>
      </c>
      <c r="G28" s="66"/>
      <c r="H28" s="66">
        <f>4362.23754+602.73</f>
        <v>4964.96754</v>
      </c>
      <c r="I28" s="66">
        <v>0</v>
      </c>
      <c r="J28" s="66"/>
      <c r="K28" s="169"/>
      <c r="L28" s="169"/>
      <c r="M28" s="64"/>
    </row>
    <row r="29" spans="1:13" ht="19.5" customHeight="1">
      <c r="A29" s="63"/>
      <c r="B29" s="64"/>
      <c r="C29" s="64" t="s">
        <v>25</v>
      </c>
      <c r="D29" s="66">
        <f t="shared" si="2"/>
        <v>4300</v>
      </c>
      <c r="E29" s="66">
        <v>0</v>
      </c>
      <c r="F29" s="66">
        <v>0</v>
      </c>
      <c r="G29" s="66"/>
      <c r="H29" s="66">
        <v>4300</v>
      </c>
      <c r="I29" s="66">
        <v>0</v>
      </c>
      <c r="J29" s="66"/>
      <c r="K29" s="169"/>
      <c r="L29" s="169"/>
      <c r="M29" s="64"/>
    </row>
    <row r="30" spans="1:13" ht="19.5" customHeight="1">
      <c r="A30" s="63"/>
      <c r="B30" s="64"/>
      <c r="C30" s="64" t="s">
        <v>27</v>
      </c>
      <c r="D30" s="66">
        <f t="shared" si="2"/>
        <v>3831.3</v>
      </c>
      <c r="E30" s="66">
        <v>0</v>
      </c>
      <c r="F30" s="66">
        <v>0</v>
      </c>
      <c r="G30" s="66"/>
      <c r="H30" s="66">
        <v>3831.3</v>
      </c>
      <c r="I30" s="66">
        <v>0</v>
      </c>
      <c r="J30" s="66"/>
      <c r="K30" s="169"/>
      <c r="L30" s="169"/>
      <c r="M30" s="64"/>
    </row>
    <row r="31" spans="1:13" ht="19.5" customHeight="1">
      <c r="A31" s="63"/>
      <c r="B31" s="64"/>
      <c r="C31" s="64" t="s">
        <v>29</v>
      </c>
      <c r="D31" s="66">
        <v>4300</v>
      </c>
      <c r="E31" s="66">
        <v>0</v>
      </c>
      <c r="F31" s="66">
        <v>0</v>
      </c>
      <c r="G31" s="66"/>
      <c r="H31" s="66">
        <v>4300</v>
      </c>
      <c r="I31" s="66">
        <v>0</v>
      </c>
      <c r="J31" s="66"/>
      <c r="K31" s="169"/>
      <c r="L31" s="169"/>
      <c r="M31" s="64"/>
    </row>
    <row r="32" spans="1:13" ht="19.5" customHeight="1">
      <c r="A32" s="63"/>
      <c r="B32" s="64"/>
      <c r="C32" s="88" t="s">
        <v>31</v>
      </c>
      <c r="D32" s="89">
        <f>H32</f>
        <v>4294.963</v>
      </c>
      <c r="E32" s="89">
        <v>0</v>
      </c>
      <c r="F32" s="89">
        <v>0</v>
      </c>
      <c r="G32" s="89"/>
      <c r="H32" s="89">
        <v>4294.963</v>
      </c>
      <c r="I32" s="89">
        <v>0</v>
      </c>
      <c r="J32" s="89"/>
      <c r="K32" s="169"/>
      <c r="L32" s="169"/>
      <c r="M32" s="64"/>
    </row>
    <row r="33" spans="1:13" ht="19.5" customHeight="1">
      <c r="A33" s="63"/>
      <c r="B33" s="64"/>
      <c r="C33" s="64" t="s">
        <v>40</v>
      </c>
      <c r="D33" s="66">
        <v>4300</v>
      </c>
      <c r="E33" s="66">
        <v>0</v>
      </c>
      <c r="F33" s="66">
        <v>0</v>
      </c>
      <c r="G33" s="66"/>
      <c r="H33" s="66">
        <v>4300</v>
      </c>
      <c r="I33" s="66">
        <v>0</v>
      </c>
      <c r="J33" s="66"/>
      <c r="K33" s="169"/>
      <c r="L33" s="169"/>
      <c r="M33" s="64"/>
    </row>
    <row r="34" spans="1:13" ht="19.5" customHeight="1">
      <c r="A34" s="63"/>
      <c r="B34" s="64"/>
      <c r="C34" s="64" t="s">
        <v>34</v>
      </c>
      <c r="D34" s="66">
        <v>0</v>
      </c>
      <c r="E34" s="66">
        <v>0</v>
      </c>
      <c r="F34" s="66">
        <v>0</v>
      </c>
      <c r="G34" s="66"/>
      <c r="H34" s="66">
        <v>0</v>
      </c>
      <c r="I34" s="66">
        <v>0</v>
      </c>
      <c r="J34" s="66"/>
      <c r="K34" s="169"/>
      <c r="L34" s="169"/>
      <c r="M34" s="64"/>
    </row>
    <row r="35" spans="1:13" ht="19.5" customHeight="1">
      <c r="A35" s="63" t="s">
        <v>81</v>
      </c>
      <c r="B35" s="64" t="s">
        <v>497</v>
      </c>
      <c r="C35" s="65" t="s">
        <v>19</v>
      </c>
      <c r="D35" s="66">
        <f aca="true" t="shared" si="3" ref="D35:D37">H35</f>
        <v>8394.52202</v>
      </c>
      <c r="E35" s="66">
        <v>0</v>
      </c>
      <c r="F35" s="66">
        <v>0</v>
      </c>
      <c r="G35" s="66"/>
      <c r="H35" s="66">
        <v>8394.52202</v>
      </c>
      <c r="I35" s="66">
        <v>0</v>
      </c>
      <c r="J35" s="66"/>
      <c r="K35" s="169" t="s">
        <v>211</v>
      </c>
      <c r="L35" s="169"/>
      <c r="M35" s="64"/>
    </row>
    <row r="36" spans="1:13" ht="19.5" customHeight="1">
      <c r="A36" s="63"/>
      <c r="B36" s="64"/>
      <c r="C36" s="64" t="s">
        <v>21</v>
      </c>
      <c r="D36" s="66">
        <f t="shared" si="3"/>
        <v>8274.33559</v>
      </c>
      <c r="E36" s="66">
        <v>0</v>
      </c>
      <c r="F36" s="66">
        <v>0</v>
      </c>
      <c r="G36" s="66"/>
      <c r="H36" s="66">
        <v>8274.33559</v>
      </c>
      <c r="I36" s="66">
        <v>0</v>
      </c>
      <c r="J36" s="66"/>
      <c r="K36" s="169"/>
      <c r="L36" s="169"/>
      <c r="M36" s="64"/>
    </row>
    <row r="37" spans="1:13" ht="19.5" customHeight="1">
      <c r="A37" s="63"/>
      <c r="B37" s="64"/>
      <c r="C37" s="64" t="s">
        <v>23</v>
      </c>
      <c r="D37" s="66">
        <f t="shared" si="3"/>
        <v>8272.26</v>
      </c>
      <c r="E37" s="66">
        <v>0</v>
      </c>
      <c r="F37" s="66">
        <v>0</v>
      </c>
      <c r="G37" s="66"/>
      <c r="H37" s="66">
        <v>8272.26</v>
      </c>
      <c r="I37" s="66">
        <v>0</v>
      </c>
      <c r="J37" s="66"/>
      <c r="K37" s="169"/>
      <c r="L37" s="169"/>
      <c r="M37" s="64"/>
    </row>
    <row r="38" spans="1:13" ht="19.5" customHeight="1">
      <c r="A38" s="63"/>
      <c r="B38" s="64"/>
      <c r="C38" s="64" t="s">
        <v>25</v>
      </c>
      <c r="D38" s="66">
        <v>11239.05565</v>
      </c>
      <c r="E38" s="66">
        <v>0</v>
      </c>
      <c r="F38" s="66">
        <v>0</v>
      </c>
      <c r="G38" s="66"/>
      <c r="H38" s="66">
        <v>11239.05565</v>
      </c>
      <c r="I38" s="66">
        <v>0</v>
      </c>
      <c r="J38" s="66"/>
      <c r="K38" s="169"/>
      <c r="L38" s="169"/>
      <c r="M38" s="64"/>
    </row>
    <row r="39" spans="1:13" ht="19.5" customHeight="1">
      <c r="A39" s="63"/>
      <c r="B39" s="64"/>
      <c r="C39" s="64" t="s">
        <v>27</v>
      </c>
      <c r="D39" s="66">
        <v>11000</v>
      </c>
      <c r="E39" s="66">
        <v>0</v>
      </c>
      <c r="F39" s="66">
        <v>0</v>
      </c>
      <c r="G39" s="66"/>
      <c r="H39" s="66">
        <v>11000</v>
      </c>
      <c r="I39" s="66">
        <v>0</v>
      </c>
      <c r="J39" s="66"/>
      <c r="K39" s="169"/>
      <c r="L39" s="169"/>
      <c r="M39" s="64"/>
    </row>
    <row r="40" spans="1:13" ht="19.5" customHeight="1">
      <c r="A40" s="63"/>
      <c r="B40" s="64"/>
      <c r="C40" s="64" t="s">
        <v>29</v>
      </c>
      <c r="D40" s="66">
        <f aca="true" t="shared" si="4" ref="D40:D45">H40</f>
        <v>11156.01687</v>
      </c>
      <c r="E40" s="66">
        <v>0</v>
      </c>
      <c r="F40" s="66">
        <v>0</v>
      </c>
      <c r="G40" s="66"/>
      <c r="H40" s="66">
        <v>11156.01687</v>
      </c>
      <c r="I40" s="66">
        <v>0</v>
      </c>
      <c r="J40" s="66"/>
      <c r="K40" s="169"/>
      <c r="L40" s="169"/>
      <c r="M40" s="64"/>
    </row>
    <row r="41" spans="1:13" ht="19.5" customHeight="1">
      <c r="A41" s="63"/>
      <c r="B41" s="64"/>
      <c r="C41" s="88" t="s">
        <v>31</v>
      </c>
      <c r="D41" s="89">
        <f t="shared" si="4"/>
        <v>11959.83319</v>
      </c>
      <c r="E41" s="89">
        <v>0</v>
      </c>
      <c r="F41" s="89">
        <v>0</v>
      </c>
      <c r="G41" s="89"/>
      <c r="H41" s="89">
        <v>11959.83319</v>
      </c>
      <c r="I41" s="89">
        <v>0</v>
      </c>
      <c r="J41" s="89"/>
      <c r="K41" s="169"/>
      <c r="L41" s="169"/>
      <c r="M41" s="64"/>
    </row>
    <row r="42" spans="1:13" ht="19.5" customHeight="1">
      <c r="A42" s="63"/>
      <c r="B42" s="64"/>
      <c r="C42" s="64" t="s">
        <v>40</v>
      </c>
      <c r="D42" s="66">
        <f t="shared" si="4"/>
        <v>6583.709</v>
      </c>
      <c r="E42" s="66">
        <v>0</v>
      </c>
      <c r="F42" s="66">
        <v>0</v>
      </c>
      <c r="G42" s="66"/>
      <c r="H42" s="66">
        <v>6583.709</v>
      </c>
      <c r="I42" s="66">
        <v>0</v>
      </c>
      <c r="J42" s="66"/>
      <c r="K42" s="169"/>
      <c r="L42" s="169"/>
      <c r="M42" s="64"/>
    </row>
    <row r="43" spans="1:13" ht="19.5" customHeight="1">
      <c r="A43" s="63"/>
      <c r="B43" s="64"/>
      <c r="C43" s="64" t="s">
        <v>34</v>
      </c>
      <c r="D43" s="66">
        <f t="shared" si="4"/>
        <v>3942.388</v>
      </c>
      <c r="E43" s="66">
        <v>0</v>
      </c>
      <c r="F43" s="66">
        <v>0</v>
      </c>
      <c r="G43" s="66"/>
      <c r="H43" s="66">
        <v>3942.388</v>
      </c>
      <c r="I43" s="66">
        <v>0</v>
      </c>
      <c r="J43" s="66"/>
      <c r="K43" s="169"/>
      <c r="L43" s="169"/>
      <c r="M43" s="64"/>
    </row>
    <row r="44" spans="1:13" ht="69.75" customHeight="1">
      <c r="A44" s="63" t="s">
        <v>42</v>
      </c>
      <c r="B44" s="64" t="s">
        <v>498</v>
      </c>
      <c r="C44" s="65" t="s">
        <v>19</v>
      </c>
      <c r="D44" s="66">
        <f t="shared" si="4"/>
        <v>2102.86698</v>
      </c>
      <c r="E44" s="66">
        <v>0</v>
      </c>
      <c r="F44" s="66">
        <v>0</v>
      </c>
      <c r="G44" s="66"/>
      <c r="H44" s="23">
        <v>2102.86698</v>
      </c>
      <c r="I44" s="66">
        <v>0</v>
      </c>
      <c r="J44" s="66"/>
      <c r="K44" s="65" t="s">
        <v>211</v>
      </c>
      <c r="L44" s="65"/>
      <c r="M44" s="64"/>
    </row>
    <row r="45" spans="1:13" ht="69.75" customHeight="1">
      <c r="A45" s="63" t="s">
        <v>47</v>
      </c>
      <c r="B45" s="64" t="s">
        <v>499</v>
      </c>
      <c r="C45" s="65" t="s">
        <v>19</v>
      </c>
      <c r="D45" s="66">
        <f t="shared" si="4"/>
        <v>36.62019</v>
      </c>
      <c r="E45" s="66">
        <v>0</v>
      </c>
      <c r="F45" s="66">
        <v>0</v>
      </c>
      <c r="G45" s="66"/>
      <c r="H45" s="66">
        <v>36.62019</v>
      </c>
      <c r="I45" s="171">
        <v>0</v>
      </c>
      <c r="J45" s="171"/>
      <c r="K45" s="169" t="s">
        <v>211</v>
      </c>
      <c r="L45" s="169"/>
      <c r="M45" s="64"/>
    </row>
    <row r="46" spans="1:13" ht="45" customHeight="1">
      <c r="A46" s="63" t="s">
        <v>500</v>
      </c>
      <c r="B46" s="30" t="s">
        <v>501</v>
      </c>
      <c r="C46" s="172" t="s">
        <v>25</v>
      </c>
      <c r="D46" s="173">
        <v>2028.02389</v>
      </c>
      <c r="E46" s="173">
        <v>0</v>
      </c>
      <c r="F46" s="173">
        <v>0</v>
      </c>
      <c r="G46" s="173"/>
      <c r="H46" s="173">
        <v>2028.02389</v>
      </c>
      <c r="I46" s="173">
        <v>0</v>
      </c>
      <c r="J46" s="173"/>
      <c r="K46" s="169" t="s">
        <v>211</v>
      </c>
      <c r="L46" s="169"/>
      <c r="M46" s="64"/>
    </row>
    <row r="47" spans="1:13" ht="45" customHeight="1">
      <c r="A47" s="63"/>
      <c r="B47" s="30"/>
      <c r="C47" s="65" t="s">
        <v>27</v>
      </c>
      <c r="D47" s="66">
        <v>820.678</v>
      </c>
      <c r="E47" s="66">
        <v>0</v>
      </c>
      <c r="F47" s="66">
        <v>0</v>
      </c>
      <c r="G47" s="66"/>
      <c r="H47" s="66">
        <v>820.678</v>
      </c>
      <c r="I47" s="66">
        <v>0</v>
      </c>
      <c r="J47" s="66"/>
      <c r="K47" s="169"/>
      <c r="L47" s="169"/>
      <c r="M47" s="64"/>
    </row>
    <row r="48" spans="1:13" ht="45" customHeight="1">
      <c r="A48" s="63"/>
      <c r="B48" s="30"/>
      <c r="C48" s="65" t="s">
        <v>29</v>
      </c>
      <c r="D48" s="66">
        <v>0</v>
      </c>
      <c r="E48" s="66">
        <v>0</v>
      </c>
      <c r="F48" s="66">
        <v>0</v>
      </c>
      <c r="G48" s="66"/>
      <c r="H48" s="66">
        <v>0</v>
      </c>
      <c r="I48" s="66">
        <v>0</v>
      </c>
      <c r="J48" s="66"/>
      <c r="K48" s="169"/>
      <c r="L48" s="169"/>
      <c r="M48" s="64"/>
    </row>
    <row r="49" spans="1:13" ht="60" customHeight="1">
      <c r="A49" s="63" t="s">
        <v>502</v>
      </c>
      <c r="B49" s="30" t="s">
        <v>503</v>
      </c>
      <c r="C49" s="65" t="s">
        <v>25</v>
      </c>
      <c r="D49" s="66">
        <v>324.8</v>
      </c>
      <c r="E49" s="66">
        <v>0</v>
      </c>
      <c r="F49" s="66">
        <v>0</v>
      </c>
      <c r="G49" s="66"/>
      <c r="H49" s="66">
        <v>324.8</v>
      </c>
      <c r="I49" s="66">
        <v>0</v>
      </c>
      <c r="J49" s="66"/>
      <c r="K49" s="169" t="s">
        <v>211</v>
      </c>
      <c r="L49" s="169"/>
      <c r="M49" s="64" t="s">
        <v>212</v>
      </c>
    </row>
    <row r="50" spans="1:13" ht="60" customHeight="1">
      <c r="A50" s="63"/>
      <c r="B50" s="30"/>
      <c r="C50" s="65" t="s">
        <v>27</v>
      </c>
      <c r="D50" s="66">
        <f aca="true" t="shared" si="5" ref="D50:D52">H50</f>
        <v>130</v>
      </c>
      <c r="E50" s="66">
        <v>0</v>
      </c>
      <c r="F50" s="66">
        <v>0</v>
      </c>
      <c r="G50" s="66"/>
      <c r="H50" s="66">
        <v>130</v>
      </c>
      <c r="I50" s="66">
        <v>0</v>
      </c>
      <c r="J50" s="66"/>
      <c r="K50" s="169"/>
      <c r="L50" s="169"/>
      <c r="M50" s="64"/>
    </row>
    <row r="51" spans="1:13" ht="60" customHeight="1">
      <c r="A51" s="63"/>
      <c r="B51" s="30"/>
      <c r="C51" s="65" t="s">
        <v>29</v>
      </c>
      <c r="D51" s="66">
        <f t="shared" si="5"/>
        <v>230</v>
      </c>
      <c r="E51" s="66">
        <v>0</v>
      </c>
      <c r="F51" s="66">
        <v>0</v>
      </c>
      <c r="G51" s="66"/>
      <c r="H51" s="66">
        <v>230</v>
      </c>
      <c r="I51" s="66">
        <v>0</v>
      </c>
      <c r="J51" s="66"/>
      <c r="K51" s="169"/>
      <c r="L51" s="169"/>
      <c r="M51" s="64"/>
    </row>
    <row r="52" spans="1:13" ht="60" customHeight="1">
      <c r="A52" s="63"/>
      <c r="B52" s="30"/>
      <c r="C52" s="139" t="s">
        <v>31</v>
      </c>
      <c r="D52" s="89">
        <f t="shared" si="5"/>
        <v>200</v>
      </c>
      <c r="E52" s="89">
        <v>0</v>
      </c>
      <c r="F52" s="89">
        <v>0</v>
      </c>
      <c r="G52" s="89"/>
      <c r="H52" s="89">
        <v>200</v>
      </c>
      <c r="I52" s="89">
        <v>0</v>
      </c>
      <c r="J52" s="89"/>
      <c r="K52" s="169"/>
      <c r="L52" s="169"/>
      <c r="M52" s="64"/>
    </row>
    <row r="53" spans="1:13" ht="69.75" customHeight="1">
      <c r="A53" s="63" t="s">
        <v>57</v>
      </c>
      <c r="B53" s="30" t="s">
        <v>504</v>
      </c>
      <c r="C53" s="172" t="s">
        <v>25</v>
      </c>
      <c r="D53" s="173">
        <v>97.37024</v>
      </c>
      <c r="E53" s="173">
        <v>0</v>
      </c>
      <c r="F53" s="173">
        <v>0</v>
      </c>
      <c r="G53" s="173"/>
      <c r="H53" s="173">
        <v>97.37024</v>
      </c>
      <c r="I53" s="173">
        <v>0</v>
      </c>
      <c r="J53" s="173"/>
      <c r="K53" s="169" t="s">
        <v>211</v>
      </c>
      <c r="L53" s="169"/>
      <c r="M53" s="64"/>
    </row>
    <row r="54" spans="1:13" ht="30" customHeight="1">
      <c r="A54" s="63" t="s">
        <v>505</v>
      </c>
      <c r="B54" s="30" t="s">
        <v>506</v>
      </c>
      <c r="C54" s="172" t="s">
        <v>25</v>
      </c>
      <c r="D54" s="173">
        <v>0</v>
      </c>
      <c r="E54" s="173">
        <v>0</v>
      </c>
      <c r="F54" s="173">
        <v>0</v>
      </c>
      <c r="G54" s="173"/>
      <c r="H54" s="173">
        <v>0</v>
      </c>
      <c r="I54" s="173">
        <v>0</v>
      </c>
      <c r="J54" s="173"/>
      <c r="K54" s="169" t="s">
        <v>211</v>
      </c>
      <c r="L54" s="169"/>
      <c r="M54" s="64"/>
    </row>
    <row r="55" spans="1:13" ht="30" customHeight="1">
      <c r="A55" s="63"/>
      <c r="B55" s="30"/>
      <c r="C55" s="65" t="s">
        <v>27</v>
      </c>
      <c r="D55" s="66">
        <f aca="true" t="shared" si="6" ref="D55:D59">H55</f>
        <v>0</v>
      </c>
      <c r="E55" s="66">
        <v>0</v>
      </c>
      <c r="F55" s="66">
        <v>0</v>
      </c>
      <c r="G55" s="66"/>
      <c r="H55" s="66">
        <v>0</v>
      </c>
      <c r="I55" s="66">
        <v>0</v>
      </c>
      <c r="J55" s="66"/>
      <c r="K55" s="169"/>
      <c r="L55" s="169"/>
      <c r="M55" s="64"/>
    </row>
    <row r="56" spans="1:13" ht="19.5" customHeight="1">
      <c r="A56" s="63"/>
      <c r="B56" s="75" t="s">
        <v>35</v>
      </c>
      <c r="C56" s="71" t="s">
        <v>19</v>
      </c>
      <c r="D56" s="12">
        <f t="shared" si="6"/>
        <v>13967.833679999998</v>
      </c>
      <c r="E56" s="23">
        <v>0</v>
      </c>
      <c r="F56" s="23">
        <v>0</v>
      </c>
      <c r="G56" s="23"/>
      <c r="H56" s="12">
        <f>H17+H44+H45</f>
        <v>13967.833679999998</v>
      </c>
      <c r="I56" s="66">
        <v>0</v>
      </c>
      <c r="J56" s="66"/>
      <c r="K56" s="65" t="s">
        <v>211</v>
      </c>
      <c r="L56" s="65"/>
      <c r="M56" s="64"/>
    </row>
    <row r="57" spans="1:13" ht="19.5" customHeight="1">
      <c r="A57" s="63"/>
      <c r="B57" s="75"/>
      <c r="C57" s="75" t="s">
        <v>21</v>
      </c>
      <c r="D57" s="12">
        <f t="shared" si="6"/>
        <v>12373.545590000002</v>
      </c>
      <c r="E57" s="12">
        <v>0</v>
      </c>
      <c r="F57" s="12">
        <v>0</v>
      </c>
      <c r="G57" s="12"/>
      <c r="H57" s="12">
        <f aca="true" t="shared" si="7" ref="H57:H58">H18</f>
        <v>12373.545590000002</v>
      </c>
      <c r="I57" s="72">
        <v>0</v>
      </c>
      <c r="J57" s="72"/>
      <c r="K57" s="65"/>
      <c r="L57" s="65"/>
      <c r="M57" s="64"/>
    </row>
    <row r="58" spans="1:13" ht="19.5" customHeight="1">
      <c r="A58" s="63"/>
      <c r="B58" s="75"/>
      <c r="C58" s="71" t="s">
        <v>23</v>
      </c>
      <c r="D58" s="12">
        <f t="shared" si="6"/>
        <v>13237.22754</v>
      </c>
      <c r="E58" s="12">
        <v>0</v>
      </c>
      <c r="F58" s="12">
        <v>0</v>
      </c>
      <c r="G58" s="12"/>
      <c r="H58" s="12">
        <f t="shared" si="7"/>
        <v>13237.22754</v>
      </c>
      <c r="I58" s="12">
        <v>0</v>
      </c>
      <c r="J58" s="12"/>
      <c r="K58" s="65"/>
      <c r="L58" s="65"/>
      <c r="M58" s="64"/>
    </row>
    <row r="59" spans="1:13" ht="19.5" customHeight="1">
      <c r="A59" s="63"/>
      <c r="B59" s="75"/>
      <c r="C59" s="11" t="s">
        <v>25</v>
      </c>
      <c r="D59" s="12">
        <f t="shared" si="6"/>
        <v>17989.24978</v>
      </c>
      <c r="E59" s="12">
        <v>0</v>
      </c>
      <c r="F59" s="12">
        <v>0</v>
      </c>
      <c r="G59" s="12"/>
      <c r="H59" s="12">
        <f>H20+H46+H49+H53+H54</f>
        <v>17989.24978</v>
      </c>
      <c r="I59" s="12">
        <v>0</v>
      </c>
      <c r="J59" s="12"/>
      <c r="K59" s="65"/>
      <c r="L59" s="65"/>
      <c r="M59" s="64"/>
    </row>
    <row r="60" spans="1:13" ht="19.5" customHeight="1">
      <c r="A60" s="63"/>
      <c r="B60" s="75"/>
      <c r="C60" s="71" t="s">
        <v>27</v>
      </c>
      <c r="D60" s="12">
        <f>D21+D47+D50+D55</f>
        <v>15781.978</v>
      </c>
      <c r="E60" s="12">
        <v>0</v>
      </c>
      <c r="F60" s="12">
        <v>0</v>
      </c>
      <c r="G60" s="12"/>
      <c r="H60" s="12">
        <f>H21+H47+H50+H55</f>
        <v>15781.978</v>
      </c>
      <c r="I60" s="12">
        <v>0</v>
      </c>
      <c r="J60" s="12"/>
      <c r="K60" s="65"/>
      <c r="L60" s="65"/>
      <c r="M60" s="64"/>
    </row>
    <row r="61" spans="1:13" ht="19.5" customHeight="1">
      <c r="A61" s="63"/>
      <c r="B61" s="75"/>
      <c r="C61" s="71" t="s">
        <v>29</v>
      </c>
      <c r="D61" s="12">
        <f>D22+D48+D51</f>
        <v>15686.01687</v>
      </c>
      <c r="E61" s="12">
        <v>0</v>
      </c>
      <c r="F61" s="12">
        <v>0</v>
      </c>
      <c r="G61" s="12"/>
      <c r="H61" s="12">
        <f>H22+H48+H51</f>
        <v>15686.01687</v>
      </c>
      <c r="I61" s="12">
        <v>0</v>
      </c>
      <c r="J61" s="12"/>
      <c r="K61" s="65"/>
      <c r="L61" s="65"/>
      <c r="M61" s="64"/>
    </row>
    <row r="62" spans="1:13" ht="19.5" customHeight="1">
      <c r="A62" s="63"/>
      <c r="B62" s="75"/>
      <c r="C62" s="174" t="s">
        <v>31</v>
      </c>
      <c r="D62" s="15">
        <f>D23+D52</f>
        <v>16454.79619</v>
      </c>
      <c r="E62" s="15">
        <v>0</v>
      </c>
      <c r="F62" s="15">
        <v>0</v>
      </c>
      <c r="G62" s="15"/>
      <c r="H62" s="15">
        <f>H23+H52</f>
        <v>16454.79619</v>
      </c>
      <c r="I62" s="15">
        <v>0</v>
      </c>
      <c r="J62" s="15"/>
      <c r="K62" s="65"/>
      <c r="L62" s="65"/>
      <c r="M62" s="64"/>
    </row>
    <row r="63" spans="1:13" ht="19.5" customHeight="1">
      <c r="A63" s="63"/>
      <c r="B63" s="75"/>
      <c r="C63" s="71" t="s">
        <v>40</v>
      </c>
      <c r="D63" s="12">
        <f aca="true" t="shared" si="8" ref="D63:D64">D24</f>
        <v>10883.708999999999</v>
      </c>
      <c r="E63" s="12">
        <v>0</v>
      </c>
      <c r="F63" s="12">
        <v>0</v>
      </c>
      <c r="G63" s="12"/>
      <c r="H63" s="12">
        <f aca="true" t="shared" si="9" ref="H63:H64">H24</f>
        <v>10883.708999999999</v>
      </c>
      <c r="I63" s="12">
        <v>0</v>
      </c>
      <c r="J63" s="12"/>
      <c r="K63" s="65"/>
      <c r="L63" s="65"/>
      <c r="M63" s="64"/>
    </row>
    <row r="64" spans="1:13" ht="19.5" customHeight="1">
      <c r="A64" s="63"/>
      <c r="B64" s="75"/>
      <c r="C64" s="71" t="s">
        <v>34</v>
      </c>
      <c r="D64" s="12">
        <f t="shared" si="8"/>
        <v>3942.388</v>
      </c>
      <c r="E64" s="12">
        <v>0</v>
      </c>
      <c r="F64" s="12">
        <v>0</v>
      </c>
      <c r="G64" s="12"/>
      <c r="H64" s="12">
        <f t="shared" si="9"/>
        <v>3942.388</v>
      </c>
      <c r="I64" s="12">
        <v>0</v>
      </c>
      <c r="J64" s="12"/>
      <c r="K64" s="65"/>
      <c r="L64" s="65"/>
      <c r="M64" s="64"/>
    </row>
    <row r="65" spans="1:13" ht="19.5" customHeight="1">
      <c r="A65" s="63"/>
      <c r="B65" s="75"/>
      <c r="C65" s="75" t="s">
        <v>195</v>
      </c>
      <c r="D65" s="141">
        <f>D56+D57+D58+D59+D60+D61+D62+D63+D64</f>
        <v>120316.74465000001</v>
      </c>
      <c r="E65" s="141">
        <v>0</v>
      </c>
      <c r="F65" s="141">
        <v>0</v>
      </c>
      <c r="G65" s="141"/>
      <c r="H65" s="141">
        <f>H56+H57+H58+H59+H60+H61+H62+H63+H64</f>
        <v>120316.74465000001</v>
      </c>
      <c r="I65" s="141">
        <v>0</v>
      </c>
      <c r="J65" s="141"/>
      <c r="K65" s="65"/>
      <c r="L65" s="65"/>
      <c r="M65" s="64"/>
    </row>
    <row r="70" ht="12.75">
      <c r="B70" t="s">
        <v>59</v>
      </c>
    </row>
  </sheetData>
  <sheetProtection selectLockedCells="1" selectUnlockedCells="1"/>
  <mergeCells count="152">
    <mergeCell ref="A1:M1"/>
    <mergeCell ref="A2:M2"/>
    <mergeCell ref="A3:M3"/>
    <mergeCell ref="A4:M4"/>
    <mergeCell ref="A5:M5"/>
    <mergeCell ref="I6:M6"/>
    <mergeCell ref="A7:M7"/>
    <mergeCell ref="A8:M8"/>
    <mergeCell ref="A9:A11"/>
    <mergeCell ref="B9:B11"/>
    <mergeCell ref="C9:C11"/>
    <mergeCell ref="D9:D11"/>
    <mergeCell ref="E9:H9"/>
    <mergeCell ref="I9:J11"/>
    <mergeCell ref="K9:L11"/>
    <mergeCell ref="M9:M11"/>
    <mergeCell ref="E10:E11"/>
    <mergeCell ref="F10:H10"/>
    <mergeCell ref="F11:G11"/>
    <mergeCell ref="F12:G12"/>
    <mergeCell ref="I12:J12"/>
    <mergeCell ref="K12:L12"/>
    <mergeCell ref="B13:M13"/>
    <mergeCell ref="A14:M14"/>
    <mergeCell ref="A15:M15"/>
    <mergeCell ref="A16:M16"/>
    <mergeCell ref="A17:A25"/>
    <mergeCell ref="B17:B25"/>
    <mergeCell ref="F17:G17"/>
    <mergeCell ref="I17:J17"/>
    <mergeCell ref="K17:L25"/>
    <mergeCell ref="M17:M25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A26:A34"/>
    <mergeCell ref="B26:B34"/>
    <mergeCell ref="F26:G26"/>
    <mergeCell ref="I26:J26"/>
    <mergeCell ref="K26:L34"/>
    <mergeCell ref="M26:M48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A35:A43"/>
    <mergeCell ref="B35:B43"/>
    <mergeCell ref="F35:G35"/>
    <mergeCell ref="I35:J35"/>
    <mergeCell ref="K35:L43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F44:G44"/>
    <mergeCell ref="I44:J44"/>
    <mergeCell ref="K44:L44"/>
    <mergeCell ref="F45:G45"/>
    <mergeCell ref="I45:J45"/>
    <mergeCell ref="K45:L45"/>
    <mergeCell ref="A46:A48"/>
    <mergeCell ref="B46:B48"/>
    <mergeCell ref="F46:G46"/>
    <mergeCell ref="I46:J46"/>
    <mergeCell ref="K46:L48"/>
    <mergeCell ref="F47:G47"/>
    <mergeCell ref="I47:J47"/>
    <mergeCell ref="F48:G48"/>
    <mergeCell ref="I48:J48"/>
    <mergeCell ref="A49:A52"/>
    <mergeCell ref="B49:B52"/>
    <mergeCell ref="F49:G49"/>
    <mergeCell ref="I49:J49"/>
    <mergeCell ref="K49:L52"/>
    <mergeCell ref="M49:M55"/>
    <mergeCell ref="F50:G50"/>
    <mergeCell ref="I50:J50"/>
    <mergeCell ref="F51:G51"/>
    <mergeCell ref="I51:J51"/>
    <mergeCell ref="F52:G52"/>
    <mergeCell ref="I52:J52"/>
    <mergeCell ref="F53:G53"/>
    <mergeCell ref="I53:J53"/>
    <mergeCell ref="K53:L53"/>
    <mergeCell ref="A54:A55"/>
    <mergeCell ref="B54:B55"/>
    <mergeCell ref="F54:G54"/>
    <mergeCell ref="I54:J54"/>
    <mergeCell ref="K54:L55"/>
    <mergeCell ref="F55:G55"/>
    <mergeCell ref="I55:J55"/>
    <mergeCell ref="A56:A65"/>
    <mergeCell ref="B56:B65"/>
    <mergeCell ref="F56:G56"/>
    <mergeCell ref="I56:J56"/>
    <mergeCell ref="K56:L65"/>
    <mergeCell ref="M56:M65"/>
    <mergeCell ref="F57:G57"/>
    <mergeCell ref="I57:J57"/>
    <mergeCell ref="F58:G58"/>
    <mergeCell ref="I58:J58"/>
    <mergeCell ref="F59:G59"/>
    <mergeCell ref="I59:J59"/>
    <mergeCell ref="F60:G60"/>
    <mergeCell ref="I60:J60"/>
    <mergeCell ref="F61:G61"/>
    <mergeCell ref="I61:J61"/>
    <mergeCell ref="F62:G62"/>
    <mergeCell ref="I62:J62"/>
    <mergeCell ref="F63:G63"/>
    <mergeCell ref="I63:J63"/>
    <mergeCell ref="F64:G64"/>
    <mergeCell ref="I64:J64"/>
    <mergeCell ref="F65:G65"/>
    <mergeCell ref="I65:J65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83"/>
  <rowBreaks count="2" manualBreakCount="2">
    <brk id="25" max="255" man="1"/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2" max="2" width="32.7109375" style="0" customWidth="1"/>
    <col min="3" max="3" width="13.28125" style="0" customWidth="1"/>
    <col min="4" max="5" width="15.28125" style="0" customWidth="1"/>
    <col min="6" max="6" width="14.421875" style="0" customWidth="1"/>
    <col min="7" max="7" width="17.140625" style="0" customWidth="1"/>
    <col min="8" max="8" width="15.421875" style="0" customWidth="1"/>
    <col min="9" max="9" width="15.140625" style="0" customWidth="1"/>
    <col min="10" max="10" width="15.7109375" style="0" customWidth="1"/>
    <col min="11" max="11" width="24.421875" style="0" customWidth="1"/>
    <col min="12" max="12" width="11.140625" style="0" customWidth="1"/>
  </cols>
  <sheetData>
    <row r="1" spans="8:11" ht="12.75">
      <c r="H1" s="175"/>
      <c r="I1" s="175"/>
      <c r="J1" s="175"/>
      <c r="K1" s="175"/>
    </row>
    <row r="2" spans="2:11" ht="15" customHeight="1">
      <c r="B2" s="176"/>
      <c r="H2" s="177" t="s">
        <v>507</v>
      </c>
      <c r="I2" s="177"/>
      <c r="J2" s="177"/>
      <c r="K2" s="177"/>
    </row>
    <row r="3" spans="2:11" ht="36" customHeight="1">
      <c r="B3" s="176"/>
      <c r="H3" s="178" t="s">
        <v>508</v>
      </c>
      <c r="I3" s="178"/>
      <c r="J3" s="178"/>
      <c r="K3" s="178"/>
    </row>
    <row r="4" spans="2:11" ht="15" customHeight="1">
      <c r="B4" s="176"/>
      <c r="H4" s="1" t="s">
        <v>509</v>
      </c>
      <c r="I4" s="1"/>
      <c r="J4" s="1"/>
      <c r="K4" s="1"/>
    </row>
    <row r="5" spans="2:11" ht="15">
      <c r="B5" s="176"/>
      <c r="H5" s="1" t="s">
        <v>64</v>
      </c>
      <c r="I5" s="1"/>
      <c r="J5" s="1"/>
      <c r="K5" s="1"/>
    </row>
    <row r="6" spans="1:11" ht="36.75" customHeight="1">
      <c r="A6" s="179" t="s">
        <v>510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1" ht="12.75" customHeight="1">
      <c r="A7" s="3" t="s">
        <v>2</v>
      </c>
      <c r="B7" s="180" t="s">
        <v>3</v>
      </c>
      <c r="C7" s="4" t="s">
        <v>4</v>
      </c>
      <c r="D7" s="4" t="s">
        <v>5</v>
      </c>
      <c r="E7" s="5" t="s">
        <v>6</v>
      </c>
      <c r="F7" s="5"/>
      <c r="G7" s="5"/>
      <c r="H7" s="5"/>
      <c r="I7" s="5"/>
      <c r="J7" s="4" t="s">
        <v>7</v>
      </c>
      <c r="K7" s="6" t="s">
        <v>8</v>
      </c>
    </row>
    <row r="8" spans="1:11" ht="12.75" customHeight="1">
      <c r="A8" s="3"/>
      <c r="B8" s="180"/>
      <c r="C8" s="4"/>
      <c r="D8" s="4"/>
      <c r="E8" s="4" t="s">
        <v>9</v>
      </c>
      <c r="F8" s="181" t="s">
        <v>10</v>
      </c>
      <c r="G8" s="181"/>
      <c r="H8" s="181"/>
      <c r="I8" s="181"/>
      <c r="J8" s="4"/>
      <c r="K8" s="6"/>
    </row>
    <row r="9" spans="1:11" ht="12.75" customHeight="1">
      <c r="A9" s="3"/>
      <c r="B9" s="180"/>
      <c r="C9" s="4"/>
      <c r="D9" s="4"/>
      <c r="E9" s="4"/>
      <c r="F9" s="6" t="s">
        <v>11</v>
      </c>
      <c r="G9" s="6"/>
      <c r="H9" s="6"/>
      <c r="I9" s="4" t="s">
        <v>12</v>
      </c>
      <c r="J9" s="4"/>
      <c r="K9" s="6"/>
    </row>
    <row r="10" spans="1:11" ht="12.75" customHeight="1">
      <c r="A10" s="3"/>
      <c r="B10" s="180"/>
      <c r="C10" s="4"/>
      <c r="D10" s="4"/>
      <c r="E10" s="4"/>
      <c r="F10" s="4" t="s">
        <v>13</v>
      </c>
      <c r="G10" s="6" t="s">
        <v>14</v>
      </c>
      <c r="H10" s="6"/>
      <c r="I10" s="4"/>
      <c r="J10" s="4"/>
      <c r="K10" s="6"/>
    </row>
    <row r="11" spans="1:11" ht="26.25">
      <c r="A11" s="3"/>
      <c r="B11" s="180"/>
      <c r="C11" s="4"/>
      <c r="D11" s="4"/>
      <c r="E11" s="4"/>
      <c r="F11" s="4"/>
      <c r="G11" s="182" t="s">
        <v>15</v>
      </c>
      <c r="H11" s="182" t="s">
        <v>16</v>
      </c>
      <c r="I11" s="4"/>
      <c r="J11" s="4"/>
      <c r="K11" s="6"/>
    </row>
    <row r="12" spans="1:11" ht="12.75">
      <c r="A12" s="183">
        <v>1</v>
      </c>
      <c r="B12" s="184">
        <v>2</v>
      </c>
      <c r="C12" s="5">
        <v>3</v>
      </c>
      <c r="D12" s="5">
        <v>4</v>
      </c>
      <c r="E12" s="5">
        <v>5</v>
      </c>
      <c r="F12" s="5"/>
      <c r="G12" s="5"/>
      <c r="H12" s="5">
        <v>6</v>
      </c>
      <c r="I12" s="5">
        <v>7</v>
      </c>
      <c r="J12" s="5">
        <v>8</v>
      </c>
      <c r="K12" s="5">
        <v>9</v>
      </c>
    </row>
    <row r="13" spans="1:11" ht="72">
      <c r="A13" s="20"/>
      <c r="B13" s="185" t="s">
        <v>511</v>
      </c>
      <c r="C13" s="3" t="s">
        <v>512</v>
      </c>
      <c r="D13" s="151"/>
      <c r="E13" s="186"/>
      <c r="F13" s="186"/>
      <c r="G13" s="186"/>
      <c r="H13" s="186"/>
      <c r="I13" s="151"/>
      <c r="J13" s="186"/>
      <c r="K13" s="187" t="s">
        <v>513</v>
      </c>
    </row>
    <row r="14" spans="1:11" ht="19.5" customHeight="1">
      <c r="A14" s="20"/>
      <c r="B14" s="188" t="s">
        <v>35</v>
      </c>
      <c r="C14" s="189" t="s">
        <v>514</v>
      </c>
      <c r="D14" s="165">
        <f>D15+D16+D17+D18+D19+D20+D21</f>
        <v>47615.721399999995</v>
      </c>
      <c r="E14" s="165">
        <f>E15+E16+E17+E18+E19+E20+E21</f>
        <v>0</v>
      </c>
      <c r="F14" s="165">
        <f>F15+F16+F17+F18+F19+F20+F21</f>
        <v>27189.32533</v>
      </c>
      <c r="G14" s="165">
        <f>G15+G16+G17+G18+G19+G20+G21</f>
        <v>24710.327899999997</v>
      </c>
      <c r="H14" s="165">
        <f>H15+H16+H17+H18+H19+H20+H21</f>
        <v>2478.99743</v>
      </c>
      <c r="I14" s="165">
        <f>I15+I16+I17+I18+I19+I20+I21</f>
        <v>19577.02993</v>
      </c>
      <c r="J14" s="165">
        <f>J15+J16+J17+J18+J19+J20+J21</f>
        <v>849.3661400000001</v>
      </c>
      <c r="K14" s="145"/>
    </row>
    <row r="15" spans="1:11" ht="19.5" customHeight="1">
      <c r="A15" s="20"/>
      <c r="B15" s="4" t="s">
        <v>515</v>
      </c>
      <c r="C15" s="190" t="s">
        <v>21</v>
      </c>
      <c r="D15" s="151">
        <f>F15+I15+J15</f>
        <v>4949.12503</v>
      </c>
      <c r="E15" s="186">
        <v>0</v>
      </c>
      <c r="F15" s="186">
        <f aca="true" t="shared" si="0" ref="F15:F21">G15+H15</f>
        <v>2969.08507</v>
      </c>
      <c r="G15" s="186">
        <v>2642.48571</v>
      </c>
      <c r="H15" s="186">
        <v>326.59936</v>
      </c>
      <c r="I15" s="151">
        <v>1815.54771</v>
      </c>
      <c r="J15" s="186">
        <v>164.49225</v>
      </c>
      <c r="K15" s="145"/>
    </row>
    <row r="16" spans="1:11" ht="19.5" customHeight="1">
      <c r="A16" s="20"/>
      <c r="B16" s="4"/>
      <c r="C16" s="190" t="s">
        <v>23</v>
      </c>
      <c r="D16" s="31">
        <f aca="true" t="shared" si="1" ref="D16:D17">F16+I16</f>
        <v>9300.90494</v>
      </c>
      <c r="E16" s="23">
        <v>0</v>
      </c>
      <c r="F16" s="23">
        <f t="shared" si="0"/>
        <v>3647.54479</v>
      </c>
      <c r="G16" s="23">
        <v>3574.59389</v>
      </c>
      <c r="H16" s="23">
        <v>72.9509</v>
      </c>
      <c r="I16" s="31">
        <v>5653.36015</v>
      </c>
      <c r="J16" s="23">
        <v>0</v>
      </c>
      <c r="K16" s="145"/>
    </row>
    <row r="17" spans="1:11" ht="19.5" customHeight="1">
      <c r="A17" s="20"/>
      <c r="B17" s="4"/>
      <c r="C17" s="191" t="s">
        <v>25</v>
      </c>
      <c r="D17" s="192">
        <f t="shared" si="1"/>
        <v>2115.2445900000002</v>
      </c>
      <c r="E17" s="193">
        <v>0</v>
      </c>
      <c r="F17" s="193">
        <f t="shared" si="0"/>
        <v>1423.6954700000001</v>
      </c>
      <c r="G17" s="193">
        <v>1356.24838</v>
      </c>
      <c r="H17" s="193">
        <v>67.44709</v>
      </c>
      <c r="I17" s="192">
        <v>691.54912</v>
      </c>
      <c r="J17" s="193">
        <v>0</v>
      </c>
      <c r="K17" s="145"/>
    </row>
    <row r="18" spans="1:11" ht="19.5" customHeight="1">
      <c r="A18" s="20"/>
      <c r="B18" s="4"/>
      <c r="C18" s="194" t="s">
        <v>27</v>
      </c>
      <c r="D18" s="23">
        <f aca="true" t="shared" si="2" ref="D18:D22">F18+I18+J18</f>
        <v>9665.36292</v>
      </c>
      <c r="E18" s="195">
        <v>0</v>
      </c>
      <c r="F18" s="195">
        <f t="shared" si="0"/>
        <v>5543.5</v>
      </c>
      <c r="G18" s="195">
        <v>4355.414</v>
      </c>
      <c r="H18" s="195">
        <v>1188.086</v>
      </c>
      <c r="I18" s="195">
        <v>3814.95443</v>
      </c>
      <c r="J18" s="23">
        <v>306.90849</v>
      </c>
      <c r="K18" s="196"/>
    </row>
    <row r="19" spans="1:11" ht="19.5" customHeight="1">
      <c r="A19" s="20"/>
      <c r="B19" s="4"/>
      <c r="C19" s="194" t="s">
        <v>29</v>
      </c>
      <c r="D19" s="23">
        <f t="shared" si="2"/>
        <v>6712.5258</v>
      </c>
      <c r="E19" s="23">
        <v>0</v>
      </c>
      <c r="F19" s="23">
        <f t="shared" si="0"/>
        <v>4380.8</v>
      </c>
      <c r="G19" s="23">
        <v>4017.60761</v>
      </c>
      <c r="H19" s="22">
        <v>363.19239</v>
      </c>
      <c r="I19" s="23">
        <v>2196.33936</v>
      </c>
      <c r="J19" s="197">
        <v>135.38644</v>
      </c>
      <c r="K19" s="198"/>
    </row>
    <row r="20" spans="1:12" ht="19.5" customHeight="1">
      <c r="A20" s="20"/>
      <c r="B20" s="4"/>
      <c r="C20" s="199" t="s">
        <v>31</v>
      </c>
      <c r="D20" s="26">
        <f t="shared" si="2"/>
        <v>9918.35812</v>
      </c>
      <c r="E20" s="200">
        <v>0</v>
      </c>
      <c r="F20" s="201">
        <f t="shared" si="0"/>
        <v>4518.2</v>
      </c>
      <c r="G20" s="201">
        <v>4151.60812</v>
      </c>
      <c r="H20" s="201">
        <v>366.59188</v>
      </c>
      <c r="I20" s="201">
        <v>5157.57916</v>
      </c>
      <c r="J20" s="202">
        <v>242.57896</v>
      </c>
      <c r="K20" s="196"/>
      <c r="L20" s="29"/>
    </row>
    <row r="21" spans="1:11" ht="19.5" customHeight="1">
      <c r="A21" s="20"/>
      <c r="B21" s="4"/>
      <c r="C21" s="203" t="s">
        <v>40</v>
      </c>
      <c r="D21" s="195">
        <f t="shared" si="2"/>
        <v>4954.2</v>
      </c>
      <c r="E21" s="204">
        <v>0</v>
      </c>
      <c r="F21" s="205">
        <f t="shared" si="0"/>
        <v>4706.5</v>
      </c>
      <c r="G21" s="206">
        <v>4612.37019</v>
      </c>
      <c r="H21" s="204">
        <v>94.12981</v>
      </c>
      <c r="I21" s="204">
        <v>247.7</v>
      </c>
      <c r="J21" s="204">
        <v>0</v>
      </c>
      <c r="K21" s="207"/>
    </row>
    <row r="22" spans="1:11" ht="19.5" customHeight="1">
      <c r="A22" s="20"/>
      <c r="B22" s="4"/>
      <c r="C22" s="208" t="s">
        <v>34</v>
      </c>
      <c r="D22" s="23">
        <f t="shared" si="2"/>
        <v>0</v>
      </c>
      <c r="E22" s="209">
        <v>0</v>
      </c>
      <c r="F22" s="193">
        <v>0</v>
      </c>
      <c r="G22" s="186">
        <v>0</v>
      </c>
      <c r="H22" s="209">
        <v>0</v>
      </c>
      <c r="I22" s="209">
        <v>0</v>
      </c>
      <c r="J22" s="209">
        <v>0</v>
      </c>
      <c r="K22" s="196"/>
    </row>
    <row r="23" spans="1:3" ht="12.75">
      <c r="A23" s="45"/>
      <c r="B23" s="210"/>
      <c r="C23" s="45"/>
    </row>
    <row r="24" spans="1:3" ht="12.75">
      <c r="A24" s="45" t="s">
        <v>516</v>
      </c>
      <c r="B24" s="210"/>
      <c r="C24" s="45"/>
    </row>
  </sheetData>
  <sheetProtection selectLockedCells="1" selectUnlockedCells="1"/>
  <mergeCells count="20">
    <mergeCell ref="H2:K2"/>
    <mergeCell ref="H3:K3"/>
    <mergeCell ref="H4:K4"/>
    <mergeCell ref="H5:K5"/>
    <mergeCell ref="A6:K6"/>
    <mergeCell ref="A7:A11"/>
    <mergeCell ref="B7:B11"/>
    <mergeCell ref="C7:C11"/>
    <mergeCell ref="D7:D11"/>
    <mergeCell ref="E7:I7"/>
    <mergeCell ref="J7:J11"/>
    <mergeCell ref="K7:K11"/>
    <mergeCell ref="E8:E11"/>
    <mergeCell ref="F8:I8"/>
    <mergeCell ref="F9:H9"/>
    <mergeCell ref="I9:I11"/>
    <mergeCell ref="F10:F11"/>
    <mergeCell ref="G10:H10"/>
    <mergeCell ref="A13:A22"/>
    <mergeCell ref="B15:B22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3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35.25" customHeight="1"/>
  <cols>
    <col min="1" max="1" width="7.00390625" style="0" customWidth="1"/>
    <col min="2" max="2" width="32.8515625" style="211" customWidth="1"/>
    <col min="3" max="3" width="15.28125" style="0" customWidth="1"/>
    <col min="4" max="4" width="15.421875" style="0" customWidth="1"/>
    <col min="5" max="5" width="12.140625" style="0" customWidth="1"/>
    <col min="6" max="6" width="17.710937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7.57421875" style="0" customWidth="1"/>
    <col min="12" max="12" width="27.00390625" style="0" customWidth="1"/>
    <col min="13" max="13" width="11.57421875" style="0" customWidth="1"/>
    <col min="14" max="14" width="12.140625" style="0" customWidth="1"/>
    <col min="15" max="15" width="11.140625" style="0" customWidth="1"/>
    <col min="16" max="16" width="9.57421875" style="0" customWidth="1"/>
    <col min="17" max="16384" width="9.00390625" style="0" customWidth="1"/>
  </cols>
  <sheetData>
    <row r="1" spans="1:12" ht="19.5" customHeight="1">
      <c r="A1" s="212"/>
      <c r="B1" s="213"/>
      <c r="C1" s="212"/>
      <c r="D1" s="212"/>
      <c r="E1" s="212"/>
      <c r="F1" s="212"/>
      <c r="G1" s="212"/>
      <c r="H1" s="212"/>
      <c r="I1" s="177" t="s">
        <v>517</v>
      </c>
      <c r="J1" s="177"/>
      <c r="K1" s="177"/>
      <c r="L1" s="177"/>
    </row>
    <row r="2" spans="1:12" ht="35.25" customHeight="1">
      <c r="A2" s="212"/>
      <c r="B2" s="213"/>
      <c r="C2" s="212"/>
      <c r="D2" s="212"/>
      <c r="E2" s="212"/>
      <c r="F2" s="212"/>
      <c r="G2" s="212"/>
      <c r="H2" s="212"/>
      <c r="I2" s="178" t="s">
        <v>508</v>
      </c>
      <c r="J2" s="178"/>
      <c r="K2" s="178"/>
      <c r="L2" s="178"/>
    </row>
    <row r="3" spans="1:12" ht="19.5" customHeight="1">
      <c r="A3" s="214"/>
      <c r="B3" s="214"/>
      <c r="C3" s="214"/>
      <c r="D3" s="214"/>
      <c r="E3" s="214"/>
      <c r="F3" s="214"/>
      <c r="G3" s="214"/>
      <c r="H3" s="214"/>
      <c r="I3" s="1" t="s">
        <v>509</v>
      </c>
      <c r="J3" s="1"/>
      <c r="K3" s="1"/>
      <c r="L3" s="1"/>
    </row>
    <row r="4" spans="1:12" ht="19.5" customHeight="1">
      <c r="A4" s="214"/>
      <c r="B4" s="214"/>
      <c r="C4" s="214"/>
      <c r="D4" s="214"/>
      <c r="E4" s="214"/>
      <c r="F4" s="214"/>
      <c r="G4" s="214"/>
      <c r="H4" s="214"/>
      <c r="I4" s="1" t="s">
        <v>64</v>
      </c>
      <c r="J4" s="1"/>
      <c r="K4" s="1"/>
      <c r="L4" s="1"/>
    </row>
    <row r="5" spans="1:12" ht="19.5" customHeight="1">
      <c r="A5" s="214"/>
      <c r="B5" s="214"/>
      <c r="C5" s="214"/>
      <c r="D5" s="214"/>
      <c r="E5" s="214"/>
      <c r="F5" s="214"/>
      <c r="G5" s="214"/>
      <c r="H5" s="214"/>
      <c r="I5" s="1"/>
      <c r="J5" s="1"/>
      <c r="K5" s="1"/>
      <c r="L5" s="1"/>
    </row>
    <row r="6" spans="1:12" ht="35.25" customHeight="1">
      <c r="A6" s="215" t="s">
        <v>518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ht="35.25" customHeight="1">
      <c r="A7" s="4" t="s">
        <v>2</v>
      </c>
      <c r="B7" s="4" t="s">
        <v>475</v>
      </c>
      <c r="C7" s="4" t="s">
        <v>67</v>
      </c>
      <c r="D7" s="144" t="s">
        <v>476</v>
      </c>
      <c r="E7" s="4" t="s">
        <v>6</v>
      </c>
      <c r="F7" s="4"/>
      <c r="G7" s="4"/>
      <c r="H7" s="4"/>
      <c r="I7" s="4"/>
      <c r="J7" s="216" t="s">
        <v>7</v>
      </c>
      <c r="K7" s="4" t="s">
        <v>477</v>
      </c>
      <c r="L7" s="54" t="s">
        <v>204</v>
      </c>
    </row>
    <row r="8" spans="1:12" ht="35.25" customHeight="1">
      <c r="A8" s="4"/>
      <c r="B8" s="4"/>
      <c r="C8" s="4"/>
      <c r="D8" s="4"/>
      <c r="E8" s="217" t="s">
        <v>9</v>
      </c>
      <c r="F8" s="4" t="s">
        <v>70</v>
      </c>
      <c r="G8" s="4"/>
      <c r="H8" s="4"/>
      <c r="I8" s="4"/>
      <c r="J8" s="216"/>
      <c r="K8" s="4"/>
      <c r="L8" s="54"/>
    </row>
    <row r="9" spans="1:12" ht="35.25" customHeight="1">
      <c r="A9" s="4"/>
      <c r="B9" s="4"/>
      <c r="C9" s="4"/>
      <c r="D9" s="4"/>
      <c r="E9" s="217"/>
      <c r="F9" s="218" t="s">
        <v>71</v>
      </c>
      <c r="G9" s="218"/>
      <c r="H9" s="218"/>
      <c r="I9" s="4" t="s">
        <v>519</v>
      </c>
      <c r="J9" s="216"/>
      <c r="K9" s="4"/>
      <c r="L9" s="54"/>
    </row>
    <row r="10" spans="1:12" ht="35.25" customHeight="1">
      <c r="A10" s="4"/>
      <c r="B10" s="4"/>
      <c r="C10" s="4"/>
      <c r="D10" s="4"/>
      <c r="E10" s="217"/>
      <c r="F10" s="217"/>
      <c r="G10" s="218"/>
      <c r="H10" s="218"/>
      <c r="I10" s="4"/>
      <c r="J10" s="216"/>
      <c r="K10" s="4"/>
      <c r="L10" s="54"/>
    </row>
    <row r="11" spans="1:12" ht="35.25" customHeight="1">
      <c r="A11" s="4"/>
      <c r="B11" s="4"/>
      <c r="C11" s="4"/>
      <c r="D11" s="4"/>
      <c r="E11" s="217"/>
      <c r="F11" s="219" t="s">
        <v>520</v>
      </c>
      <c r="G11" s="4" t="s">
        <v>14</v>
      </c>
      <c r="H11" s="4"/>
      <c r="I11" s="4"/>
      <c r="J11" s="216"/>
      <c r="K11" s="4"/>
      <c r="L11" s="54"/>
    </row>
    <row r="12" spans="1:12" ht="114" customHeight="1">
      <c r="A12" s="4"/>
      <c r="B12" s="4"/>
      <c r="C12" s="4"/>
      <c r="D12" s="4"/>
      <c r="E12" s="217"/>
      <c r="F12" s="219"/>
      <c r="G12" s="4" t="s">
        <v>15</v>
      </c>
      <c r="H12" s="4" t="s">
        <v>16</v>
      </c>
      <c r="I12" s="4"/>
      <c r="J12" s="216"/>
      <c r="K12" s="4"/>
      <c r="L12" s="54"/>
    </row>
    <row r="13" spans="1:12" ht="28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182">
        <v>6</v>
      </c>
      <c r="G13" s="182">
        <v>7</v>
      </c>
      <c r="H13" s="182">
        <v>8</v>
      </c>
      <c r="I13" s="182">
        <v>9</v>
      </c>
      <c r="J13" s="4">
        <v>14</v>
      </c>
      <c r="K13" s="54">
        <v>15</v>
      </c>
      <c r="L13" s="54">
        <v>16</v>
      </c>
    </row>
    <row r="14" spans="1:12" ht="35.25" customHeight="1">
      <c r="A14" s="8">
        <v>1</v>
      </c>
      <c r="B14" s="220" t="s">
        <v>521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ht="35.25" customHeight="1">
      <c r="A15" s="116" t="s">
        <v>522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ht="35.25" customHeight="1">
      <c r="A16" s="116" t="s">
        <v>523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ht="35.25" customHeight="1">
      <c r="A17" s="60" t="s">
        <v>37</v>
      </c>
      <c r="B17" s="61" t="s">
        <v>524</v>
      </c>
      <c r="C17" s="221" t="s">
        <v>21</v>
      </c>
      <c r="D17" s="222">
        <f>E17+F17+I17+J17</f>
        <v>4949.12503</v>
      </c>
      <c r="E17" s="222">
        <v>0</v>
      </c>
      <c r="F17" s="222">
        <f>G17+H17</f>
        <v>2969.08507</v>
      </c>
      <c r="G17" s="222">
        <f>G20+G24+G28+G32</f>
        <v>2642.48571</v>
      </c>
      <c r="H17" s="222">
        <f>H20+H24+H28+H32</f>
        <v>326.59936</v>
      </c>
      <c r="I17" s="222">
        <f>I20+I24+I28+I32+I36</f>
        <v>1815.54771</v>
      </c>
      <c r="J17" s="222">
        <f>J20+J24+J28+J32</f>
        <v>164.49225</v>
      </c>
      <c r="K17" s="223" t="s">
        <v>525</v>
      </c>
      <c r="L17" s="224" t="s">
        <v>526</v>
      </c>
    </row>
    <row r="18" spans="1:12" ht="35.25" customHeight="1">
      <c r="A18" s="60"/>
      <c r="B18" s="61"/>
      <c r="C18" s="221"/>
      <c r="D18" s="222"/>
      <c r="E18" s="222"/>
      <c r="F18" s="222"/>
      <c r="G18" s="222"/>
      <c r="H18" s="222"/>
      <c r="I18" s="222"/>
      <c r="J18" s="222"/>
      <c r="K18" s="223"/>
      <c r="L18" s="224"/>
    </row>
    <row r="19" spans="1:12" ht="35.25" customHeight="1">
      <c r="A19" s="60"/>
      <c r="B19" s="61"/>
      <c r="C19" s="221"/>
      <c r="D19" s="222"/>
      <c r="E19" s="222"/>
      <c r="F19" s="222"/>
      <c r="G19" s="222"/>
      <c r="H19" s="222"/>
      <c r="I19" s="222"/>
      <c r="J19" s="222"/>
      <c r="K19" s="223"/>
      <c r="L19" s="224"/>
    </row>
    <row r="20" spans="1:12" ht="35.25" customHeight="1">
      <c r="A20" s="20" t="s">
        <v>79</v>
      </c>
      <c r="B20" s="115" t="s">
        <v>527</v>
      </c>
      <c r="C20" s="225"/>
      <c r="D20" s="226">
        <f>D22+D23</f>
        <v>1459.9045300000002</v>
      </c>
      <c r="E20" s="227"/>
      <c r="F20" s="227">
        <f>F22</f>
        <v>975.72348</v>
      </c>
      <c r="G20" s="227">
        <f>G22</f>
        <v>868.3939</v>
      </c>
      <c r="H20" s="227">
        <f>H22</f>
        <v>107.32958</v>
      </c>
      <c r="I20" s="227">
        <f>I22+I23</f>
        <v>430.12434</v>
      </c>
      <c r="J20" s="228">
        <v>54.05671</v>
      </c>
      <c r="K20" s="229" t="s">
        <v>528</v>
      </c>
      <c r="L20" s="54"/>
    </row>
    <row r="21" spans="1:12" ht="35.25" customHeight="1">
      <c r="A21" s="20"/>
      <c r="B21" s="115" t="s">
        <v>529</v>
      </c>
      <c r="C21" s="225"/>
      <c r="D21" s="226"/>
      <c r="E21" s="227"/>
      <c r="F21" s="227"/>
      <c r="G21" s="227"/>
      <c r="H21" s="227"/>
      <c r="I21" s="227"/>
      <c r="J21" s="230"/>
      <c r="K21" s="231"/>
      <c r="L21" s="54"/>
    </row>
    <row r="22" spans="1:12" ht="35.25" customHeight="1">
      <c r="A22" s="20" t="s">
        <v>530</v>
      </c>
      <c r="B22" s="115" t="s">
        <v>531</v>
      </c>
      <c r="C22" s="225"/>
      <c r="D22" s="226">
        <f>F22+I22+J22</f>
        <v>1081.1340500000001</v>
      </c>
      <c r="E22" s="227"/>
      <c r="F22" s="227">
        <f>G22+H22</f>
        <v>975.72348</v>
      </c>
      <c r="G22" s="227">
        <v>868.3939</v>
      </c>
      <c r="H22" s="227">
        <v>107.32958</v>
      </c>
      <c r="I22" s="228">
        <v>51.35386</v>
      </c>
      <c r="J22" s="230">
        <v>54.05671</v>
      </c>
      <c r="K22" s="231"/>
      <c r="L22" s="54"/>
    </row>
    <row r="23" spans="1:12" ht="35.25" customHeight="1">
      <c r="A23" s="20" t="s">
        <v>532</v>
      </c>
      <c r="B23" s="115" t="s">
        <v>533</v>
      </c>
      <c r="C23" s="225"/>
      <c r="D23" s="226">
        <f>I23</f>
        <v>378.77048</v>
      </c>
      <c r="E23" s="227"/>
      <c r="F23" s="227"/>
      <c r="G23" s="227"/>
      <c r="H23" s="227"/>
      <c r="I23" s="227">
        <v>378.77048</v>
      </c>
      <c r="J23" s="232"/>
      <c r="K23" s="231"/>
      <c r="L23" s="54"/>
    </row>
    <row r="24" spans="1:12" ht="35.25" customHeight="1">
      <c r="A24" s="20" t="s">
        <v>81</v>
      </c>
      <c r="B24" s="115" t="s">
        <v>534</v>
      </c>
      <c r="C24" s="225"/>
      <c r="D24" s="226">
        <f>F24+I24+J24</f>
        <v>1781.1771099999999</v>
      </c>
      <c r="E24" s="227"/>
      <c r="F24" s="227">
        <f>G24+H24</f>
        <v>1122.95051</v>
      </c>
      <c r="G24" s="227">
        <f>G26</f>
        <v>999.42595</v>
      </c>
      <c r="H24" s="227">
        <f>H26</f>
        <v>123.52456</v>
      </c>
      <c r="I24" s="233">
        <f>I26+I27</f>
        <v>596.01328</v>
      </c>
      <c r="J24" s="228">
        <v>62.21332</v>
      </c>
      <c r="K24" s="234" t="s">
        <v>528</v>
      </c>
      <c r="L24" s="54"/>
    </row>
    <row r="25" spans="1:12" ht="35.25" customHeight="1">
      <c r="A25" s="20"/>
      <c r="B25" s="115" t="s">
        <v>529</v>
      </c>
      <c r="C25" s="225"/>
      <c r="D25" s="226"/>
      <c r="E25" s="227"/>
      <c r="F25" s="227"/>
      <c r="G25" s="227"/>
      <c r="H25" s="227"/>
      <c r="I25" s="233"/>
      <c r="J25" s="235"/>
      <c r="K25" s="236"/>
      <c r="L25" s="54"/>
    </row>
    <row r="26" spans="1:12" ht="35.25" customHeight="1">
      <c r="A26" s="20" t="s">
        <v>535</v>
      </c>
      <c r="B26" s="115" t="s">
        <v>531</v>
      </c>
      <c r="C26" s="225"/>
      <c r="D26" s="226">
        <f>F26+I26+J26</f>
        <v>1244.26649</v>
      </c>
      <c r="E26" s="227"/>
      <c r="F26" s="227">
        <f>G26+H26</f>
        <v>1122.95051</v>
      </c>
      <c r="G26" s="227">
        <v>999.42595</v>
      </c>
      <c r="H26" s="227">
        <v>123.52456</v>
      </c>
      <c r="I26" s="230">
        <v>59.10266</v>
      </c>
      <c r="J26" s="230">
        <v>62.21332</v>
      </c>
      <c r="K26" s="231" t="s">
        <v>528</v>
      </c>
      <c r="L26" s="54"/>
    </row>
    <row r="27" spans="1:12" ht="35.25" customHeight="1">
      <c r="A27" s="20" t="s">
        <v>536</v>
      </c>
      <c r="B27" s="237" t="s">
        <v>533</v>
      </c>
      <c r="C27" s="225"/>
      <c r="D27" s="226">
        <v>536.91062</v>
      </c>
      <c r="E27" s="227"/>
      <c r="F27" s="227">
        <v>0</v>
      </c>
      <c r="G27" s="227">
        <v>0</v>
      </c>
      <c r="H27" s="227">
        <v>0</v>
      </c>
      <c r="I27" s="233">
        <v>536.91062</v>
      </c>
      <c r="J27" s="232"/>
      <c r="K27" s="231"/>
      <c r="L27" s="54"/>
    </row>
    <row r="28" spans="1:12" ht="35.25" customHeight="1">
      <c r="A28" s="20" t="s">
        <v>83</v>
      </c>
      <c r="B28" s="237" t="s">
        <v>537</v>
      </c>
      <c r="C28" s="225"/>
      <c r="D28" s="226">
        <f>F28+I28</f>
        <v>209.03500000000003</v>
      </c>
      <c r="E28" s="227"/>
      <c r="F28" s="227">
        <v>0</v>
      </c>
      <c r="G28" s="233">
        <f>G30+G31</f>
        <v>0</v>
      </c>
      <c r="H28" s="233">
        <f>H30+H31</f>
        <v>0</v>
      </c>
      <c r="I28" s="233">
        <f>I30+I31</f>
        <v>209.03500000000003</v>
      </c>
      <c r="J28" s="235"/>
      <c r="K28" s="238" t="s">
        <v>538</v>
      </c>
      <c r="L28" s="54"/>
    </row>
    <row r="29" spans="1:12" ht="35.25" customHeight="1">
      <c r="A29" s="20"/>
      <c r="B29" s="237" t="s">
        <v>529</v>
      </c>
      <c r="C29" s="225"/>
      <c r="D29" s="227"/>
      <c r="E29" s="227"/>
      <c r="F29" s="227"/>
      <c r="G29" s="227"/>
      <c r="H29" s="227"/>
      <c r="I29" s="233"/>
      <c r="J29" s="235"/>
      <c r="K29" s="238"/>
      <c r="L29" s="54"/>
    </row>
    <row r="30" spans="1:12" ht="35.25" customHeight="1">
      <c r="A30" s="20" t="s">
        <v>539</v>
      </c>
      <c r="B30" s="237" t="s">
        <v>531</v>
      </c>
      <c r="C30" s="225"/>
      <c r="D30" s="227">
        <f aca="true" t="shared" si="0" ref="D30:D31">F30+I30</f>
        <v>72.831</v>
      </c>
      <c r="E30" s="227"/>
      <c r="F30" s="227">
        <v>0</v>
      </c>
      <c r="G30" s="227"/>
      <c r="H30" s="227"/>
      <c r="I30" s="233">
        <v>72.831</v>
      </c>
      <c r="J30" s="235"/>
      <c r="K30" s="238"/>
      <c r="L30" s="54"/>
    </row>
    <row r="31" spans="1:12" ht="35.25" customHeight="1">
      <c r="A31" s="20" t="s">
        <v>540</v>
      </c>
      <c r="B31" s="237" t="s">
        <v>533</v>
      </c>
      <c r="C31" s="225"/>
      <c r="D31" s="227">
        <f t="shared" si="0"/>
        <v>136.204</v>
      </c>
      <c r="E31" s="227"/>
      <c r="F31" s="227">
        <v>0</v>
      </c>
      <c r="G31" s="227"/>
      <c r="H31" s="227"/>
      <c r="I31" s="233">
        <v>136.204</v>
      </c>
      <c r="J31" s="235"/>
      <c r="K31" s="238"/>
      <c r="L31" s="54"/>
    </row>
    <row r="32" spans="1:12" ht="35.25" customHeight="1">
      <c r="A32" s="20" t="s">
        <v>541</v>
      </c>
      <c r="B32" s="115" t="s">
        <v>542</v>
      </c>
      <c r="C32" s="225"/>
      <c r="D32" s="226">
        <f>F32+I32+J32</f>
        <v>1483.70839</v>
      </c>
      <c r="E32" s="227"/>
      <c r="F32" s="227">
        <f>G32+H32</f>
        <v>870.41108</v>
      </c>
      <c r="G32" s="227">
        <f>G34</f>
        <v>774.66586</v>
      </c>
      <c r="H32" s="227">
        <f>H34</f>
        <v>95.74522</v>
      </c>
      <c r="I32" s="227">
        <f>I34+I35</f>
        <v>565.0750899999999</v>
      </c>
      <c r="J32" s="228">
        <f>J34</f>
        <v>48.22222</v>
      </c>
      <c r="K32" s="239" t="s">
        <v>528</v>
      </c>
      <c r="L32" s="54"/>
    </row>
    <row r="33" spans="1:12" ht="35.25" customHeight="1">
      <c r="A33" s="20"/>
      <c r="B33" s="115" t="s">
        <v>529</v>
      </c>
      <c r="C33" s="225"/>
      <c r="D33" s="226"/>
      <c r="E33" s="227"/>
      <c r="F33" s="227"/>
      <c r="G33" s="227"/>
      <c r="H33" s="227"/>
      <c r="I33" s="227"/>
      <c r="J33" s="228"/>
      <c r="K33" s="239"/>
      <c r="L33" s="54"/>
    </row>
    <row r="34" spans="1:12" ht="35.25" customHeight="1">
      <c r="A34" s="20" t="s">
        <v>543</v>
      </c>
      <c r="B34" s="115" t="s">
        <v>531</v>
      </c>
      <c r="C34" s="225"/>
      <c r="D34" s="226">
        <f>F34+I34+J34</f>
        <v>964.44441</v>
      </c>
      <c r="E34" s="227"/>
      <c r="F34" s="227">
        <f>G34+H34</f>
        <v>870.41108</v>
      </c>
      <c r="G34" s="227">
        <v>774.66586</v>
      </c>
      <c r="H34" s="227">
        <v>95.74522</v>
      </c>
      <c r="I34" s="227">
        <v>45.81111</v>
      </c>
      <c r="J34" s="228">
        <v>48.22222</v>
      </c>
      <c r="K34" s="239" t="s">
        <v>528</v>
      </c>
      <c r="L34" s="54"/>
    </row>
    <row r="35" spans="1:12" ht="35.25" customHeight="1">
      <c r="A35" s="20" t="s">
        <v>544</v>
      </c>
      <c r="B35" s="115" t="s">
        <v>533</v>
      </c>
      <c r="C35" s="225"/>
      <c r="D35" s="226">
        <f aca="true" t="shared" si="1" ref="D35:D36">I35</f>
        <v>519.26398</v>
      </c>
      <c r="E35" s="227"/>
      <c r="F35" s="227"/>
      <c r="G35" s="227"/>
      <c r="H35" s="227"/>
      <c r="I35" s="227">
        <v>519.26398</v>
      </c>
      <c r="J35" s="228"/>
      <c r="K35" s="239"/>
      <c r="L35" s="54"/>
    </row>
    <row r="36" spans="1:12" ht="59.25" customHeight="1">
      <c r="A36" s="20" t="s">
        <v>545</v>
      </c>
      <c r="B36" s="115" t="s">
        <v>546</v>
      </c>
      <c r="C36" s="225"/>
      <c r="D36" s="226">
        <f t="shared" si="1"/>
        <v>15.3</v>
      </c>
      <c r="E36" s="227"/>
      <c r="F36" s="227"/>
      <c r="G36" s="227"/>
      <c r="H36" s="227"/>
      <c r="I36" s="227">
        <v>15.3</v>
      </c>
      <c r="J36" s="235"/>
      <c r="K36" s="240" t="s">
        <v>528</v>
      </c>
      <c r="L36" s="54"/>
    </row>
    <row r="37" spans="1:12" ht="97.5" customHeight="1">
      <c r="A37" s="241" t="s">
        <v>42</v>
      </c>
      <c r="B37" s="242" t="s">
        <v>524</v>
      </c>
      <c r="C37" s="243">
        <v>2019</v>
      </c>
      <c r="D37" s="244">
        <f>E37+F37+I37+J37</f>
        <v>9300.904939999999</v>
      </c>
      <c r="E37" s="244">
        <f>E38+E42+E46+E50+E54+E58+E62</f>
        <v>0</v>
      </c>
      <c r="F37" s="244">
        <f aca="true" t="shared" si="2" ref="F37:F38">G37+H37</f>
        <v>3647.5447899999995</v>
      </c>
      <c r="G37" s="244">
        <f>G38+G42+G46+G50+G54+G58+G62</f>
        <v>3574.5938899999996</v>
      </c>
      <c r="H37" s="244">
        <f>H38+H42+H46+H50+H54+H58+H62</f>
        <v>72.95089999999999</v>
      </c>
      <c r="I37" s="244">
        <f>I38+I42+I46+I50+I54+I58+I62</f>
        <v>5653.3601499999995</v>
      </c>
      <c r="J37" s="244">
        <f>J38+J42+J46+J50+J54+J58+J62</f>
        <v>0</v>
      </c>
      <c r="K37" s="245" t="s">
        <v>547</v>
      </c>
      <c r="L37" s="246" t="s">
        <v>548</v>
      </c>
    </row>
    <row r="38" spans="1:12" ht="35.25" customHeight="1">
      <c r="A38" s="22" t="s">
        <v>549</v>
      </c>
      <c r="B38" s="247" t="s">
        <v>550</v>
      </c>
      <c r="C38" s="248"/>
      <c r="D38" s="226">
        <f>F38+I38+E38+J38</f>
        <v>1362.062</v>
      </c>
      <c r="E38" s="226"/>
      <c r="F38" s="226">
        <f t="shared" si="2"/>
        <v>1228.96096</v>
      </c>
      <c r="G38" s="226">
        <f>G40+G41</f>
        <v>1204.67574</v>
      </c>
      <c r="H38" s="226">
        <f>H40+H41</f>
        <v>24.28522</v>
      </c>
      <c r="I38" s="226">
        <f>I40+I41</f>
        <v>133.10104</v>
      </c>
      <c r="J38" s="226"/>
      <c r="K38" s="249" t="s">
        <v>211</v>
      </c>
      <c r="L38" s="250"/>
    </row>
    <row r="39" spans="1:12" ht="35.25" customHeight="1">
      <c r="A39" s="22"/>
      <c r="B39" s="247" t="s">
        <v>551</v>
      </c>
      <c r="C39" s="248"/>
      <c r="D39" s="226"/>
      <c r="E39" s="226"/>
      <c r="F39" s="226"/>
      <c r="G39" s="226"/>
      <c r="H39" s="226"/>
      <c r="I39" s="226"/>
      <c r="J39" s="226"/>
      <c r="K39" s="249"/>
      <c r="L39" s="250"/>
    </row>
    <row r="40" spans="1:14" ht="35.25" customHeight="1">
      <c r="A40" s="22" t="s">
        <v>552</v>
      </c>
      <c r="B40" s="247" t="s">
        <v>531</v>
      </c>
      <c r="C40" s="248"/>
      <c r="D40" s="226">
        <f>E40+F40+I40+J40</f>
        <v>1362.062</v>
      </c>
      <c r="E40" s="226">
        <v>0</v>
      </c>
      <c r="F40" s="226">
        <f>G40+H40</f>
        <v>1228.96096</v>
      </c>
      <c r="G40" s="226">
        <v>1204.67574</v>
      </c>
      <c r="H40" s="226">
        <v>24.28522</v>
      </c>
      <c r="I40" s="226">
        <v>133.10104</v>
      </c>
      <c r="J40" s="226"/>
      <c r="K40" s="249"/>
      <c r="L40" s="250"/>
      <c r="N40" s="251"/>
    </row>
    <row r="41" spans="1:12" ht="35.25" customHeight="1">
      <c r="A41" s="22" t="s">
        <v>553</v>
      </c>
      <c r="B41" s="247" t="s">
        <v>533</v>
      </c>
      <c r="C41" s="248"/>
      <c r="D41" s="226"/>
      <c r="E41" s="226"/>
      <c r="F41" s="226"/>
      <c r="G41" s="226"/>
      <c r="H41" s="226"/>
      <c r="I41" s="226"/>
      <c r="J41" s="226"/>
      <c r="K41" s="249"/>
      <c r="L41" s="250"/>
    </row>
    <row r="42" spans="1:12" ht="35.25" customHeight="1">
      <c r="A42" s="252" t="s">
        <v>554</v>
      </c>
      <c r="B42" s="237" t="s">
        <v>555</v>
      </c>
      <c r="C42" s="253"/>
      <c r="D42" s="233">
        <f>F42+I42+E42+J42</f>
        <v>2256.19</v>
      </c>
      <c r="E42" s="233"/>
      <c r="F42" s="233">
        <f>G42+H42</f>
        <v>960.297</v>
      </c>
      <c r="G42" s="233">
        <f>G44</f>
        <v>941.09106</v>
      </c>
      <c r="H42" s="233">
        <f>H44</f>
        <v>19.20594</v>
      </c>
      <c r="I42" s="233">
        <v>1295.893</v>
      </c>
      <c r="J42" s="233"/>
      <c r="K42" s="249"/>
      <c r="L42" s="250"/>
    </row>
    <row r="43" spans="1:12" ht="35.25" customHeight="1">
      <c r="A43" s="252"/>
      <c r="B43" s="237" t="s">
        <v>551</v>
      </c>
      <c r="C43" s="253"/>
      <c r="D43" s="233"/>
      <c r="E43" s="233"/>
      <c r="F43" s="233"/>
      <c r="G43" s="233"/>
      <c r="H43" s="233"/>
      <c r="I43" s="233"/>
      <c r="J43" s="254"/>
      <c r="K43" s="255"/>
      <c r="L43" s="250"/>
    </row>
    <row r="44" spans="1:12" ht="35.25" customHeight="1">
      <c r="A44" s="22" t="s">
        <v>556</v>
      </c>
      <c r="B44" s="247" t="s">
        <v>531</v>
      </c>
      <c r="C44" s="248"/>
      <c r="D44" s="226">
        <f>E44+F44+I44+J44</f>
        <v>1064.041</v>
      </c>
      <c r="E44" s="226">
        <v>0</v>
      </c>
      <c r="F44" s="226">
        <f>G44+H44</f>
        <v>960.297</v>
      </c>
      <c r="G44" s="226">
        <v>941.09106</v>
      </c>
      <c r="H44" s="226">
        <v>19.20594</v>
      </c>
      <c r="I44" s="226">
        <v>103.744</v>
      </c>
      <c r="J44" s="256"/>
      <c r="K44" s="255"/>
      <c r="L44" s="250"/>
    </row>
    <row r="45" spans="1:12" ht="35.25" customHeight="1">
      <c r="A45" s="22" t="s">
        <v>557</v>
      </c>
      <c r="B45" s="247" t="s">
        <v>533</v>
      </c>
      <c r="C45" s="248"/>
      <c r="D45" s="226">
        <f>I45</f>
        <v>1192.149</v>
      </c>
      <c r="E45" s="226"/>
      <c r="F45" s="226"/>
      <c r="G45" s="226"/>
      <c r="H45" s="226"/>
      <c r="I45" s="226">
        <v>1192.149</v>
      </c>
      <c r="J45" s="256"/>
      <c r="K45" s="255"/>
      <c r="L45" s="250"/>
    </row>
    <row r="46" spans="1:12" ht="35.25" customHeight="1">
      <c r="A46" s="22" t="s">
        <v>558</v>
      </c>
      <c r="B46" s="247" t="s">
        <v>559</v>
      </c>
      <c r="C46" s="248"/>
      <c r="D46" s="226">
        <f>F46+I46+E46+J46</f>
        <v>1073.0059999999999</v>
      </c>
      <c r="E46" s="226"/>
      <c r="F46" s="226">
        <f>G46+H46</f>
        <v>850.1829799999999</v>
      </c>
      <c r="G46" s="226">
        <f>G48+G49</f>
        <v>833.17932</v>
      </c>
      <c r="H46" s="226">
        <f>H48+H49</f>
        <v>17.00366</v>
      </c>
      <c r="I46" s="226">
        <f>I48+I49</f>
        <v>222.82301999999999</v>
      </c>
      <c r="J46" s="226"/>
      <c r="K46" s="257" t="s">
        <v>211</v>
      </c>
      <c r="L46" s="250"/>
    </row>
    <row r="47" spans="1:12" ht="35.25" customHeight="1">
      <c r="A47" s="22"/>
      <c r="B47" s="247" t="s">
        <v>551</v>
      </c>
      <c r="C47" s="248"/>
      <c r="D47" s="226"/>
      <c r="E47" s="226"/>
      <c r="F47" s="226"/>
      <c r="G47" s="226"/>
      <c r="H47" s="226"/>
      <c r="I47" s="226"/>
      <c r="J47" s="226"/>
      <c r="K47" s="257"/>
      <c r="L47" s="250"/>
    </row>
    <row r="48" spans="1:12" ht="35.25" customHeight="1">
      <c r="A48" s="22" t="s">
        <v>560</v>
      </c>
      <c r="B48" s="247" t="s">
        <v>531</v>
      </c>
      <c r="C48" s="248"/>
      <c r="D48" s="226">
        <f>E48+F48+I48+J48</f>
        <v>942.031</v>
      </c>
      <c r="E48" s="226">
        <v>0</v>
      </c>
      <c r="F48" s="226">
        <f>G48+H48</f>
        <v>850.1829799999999</v>
      </c>
      <c r="G48" s="226">
        <v>833.17932</v>
      </c>
      <c r="H48" s="226">
        <v>17.00366</v>
      </c>
      <c r="I48" s="226">
        <v>91.84802</v>
      </c>
      <c r="J48" s="226"/>
      <c r="K48" s="257"/>
      <c r="L48" s="250"/>
    </row>
    <row r="49" spans="1:12" ht="35.25" customHeight="1">
      <c r="A49" s="22" t="s">
        <v>561</v>
      </c>
      <c r="B49" s="247" t="s">
        <v>533</v>
      </c>
      <c r="C49" s="248"/>
      <c r="D49" s="226">
        <f>I49</f>
        <v>130.975</v>
      </c>
      <c r="E49" s="226"/>
      <c r="F49" s="226"/>
      <c r="G49" s="226"/>
      <c r="H49" s="226"/>
      <c r="I49" s="226">
        <v>130.975</v>
      </c>
      <c r="J49" s="226"/>
      <c r="K49" s="257"/>
      <c r="L49" s="250"/>
    </row>
    <row r="50" spans="1:12" ht="35.25" customHeight="1">
      <c r="A50" s="22" t="s">
        <v>562</v>
      </c>
      <c r="B50" s="247" t="s">
        <v>563</v>
      </c>
      <c r="C50" s="248"/>
      <c r="D50" s="226">
        <f>F50+I50+E50+J50</f>
        <v>1337.0616800000003</v>
      </c>
      <c r="E50" s="226"/>
      <c r="F50" s="226">
        <f>G50+H50</f>
        <v>608.1038500000001</v>
      </c>
      <c r="G50" s="226">
        <f>G52+G53</f>
        <v>595.64777</v>
      </c>
      <c r="H50" s="226">
        <f>H52+H53</f>
        <v>12.45608</v>
      </c>
      <c r="I50" s="226">
        <f>I52+I53</f>
        <v>728.9578300000001</v>
      </c>
      <c r="J50" s="226"/>
      <c r="K50" s="258" t="s">
        <v>211</v>
      </c>
      <c r="L50" s="250"/>
    </row>
    <row r="51" spans="1:12" ht="35.25" customHeight="1">
      <c r="A51" s="22"/>
      <c r="B51" s="247" t="s">
        <v>551</v>
      </c>
      <c r="C51" s="248"/>
      <c r="D51" s="226"/>
      <c r="E51" s="226"/>
      <c r="F51" s="226"/>
      <c r="G51" s="226"/>
      <c r="H51" s="226"/>
      <c r="I51" s="226"/>
      <c r="J51" s="226"/>
      <c r="K51" s="258"/>
      <c r="L51" s="250"/>
    </row>
    <row r="52" spans="1:12" ht="35.25" customHeight="1">
      <c r="A52" s="22" t="s">
        <v>564</v>
      </c>
      <c r="B52" s="247" t="s">
        <v>531</v>
      </c>
      <c r="C52" s="248"/>
      <c r="D52" s="226">
        <f>E52+F52+I52+J52</f>
        <v>980.17568</v>
      </c>
      <c r="E52" s="226">
        <v>0</v>
      </c>
      <c r="F52" s="226">
        <f>G52+H52</f>
        <v>608.1038500000001</v>
      </c>
      <c r="G52" s="226">
        <v>595.64777</v>
      </c>
      <c r="H52" s="226">
        <v>12.45608</v>
      </c>
      <c r="I52" s="226">
        <v>372.07183</v>
      </c>
      <c r="J52" s="226"/>
      <c r="K52" s="258"/>
      <c r="L52" s="250"/>
    </row>
    <row r="53" spans="1:12" ht="35.25" customHeight="1">
      <c r="A53" s="22" t="s">
        <v>565</v>
      </c>
      <c r="B53" s="247" t="s">
        <v>533</v>
      </c>
      <c r="C53" s="248"/>
      <c r="D53" s="226">
        <f>I53</f>
        <v>356.886</v>
      </c>
      <c r="E53" s="226"/>
      <c r="F53" s="226"/>
      <c r="G53" s="226"/>
      <c r="H53" s="226"/>
      <c r="I53" s="226">
        <v>356.886</v>
      </c>
      <c r="J53" s="226"/>
      <c r="K53" s="258"/>
      <c r="L53" s="250"/>
    </row>
    <row r="54" spans="1:12" ht="35.25" customHeight="1">
      <c r="A54" s="125" t="s">
        <v>98</v>
      </c>
      <c r="B54" s="247" t="s">
        <v>537</v>
      </c>
      <c r="C54" s="248"/>
      <c r="D54" s="226">
        <f>F54+I54</f>
        <v>1844.10213</v>
      </c>
      <c r="E54" s="226"/>
      <c r="F54" s="226">
        <v>0</v>
      </c>
      <c r="G54" s="226"/>
      <c r="H54" s="226"/>
      <c r="I54" s="226">
        <f>I56+I57</f>
        <v>1844.10213</v>
      </c>
      <c r="J54" s="259"/>
      <c r="K54" s="249" t="s">
        <v>538</v>
      </c>
      <c r="L54" s="250"/>
    </row>
    <row r="55" spans="1:12" ht="35.25" customHeight="1">
      <c r="A55" s="125"/>
      <c r="B55" s="247" t="s">
        <v>529</v>
      </c>
      <c r="C55" s="248"/>
      <c r="D55" s="226"/>
      <c r="E55" s="226"/>
      <c r="F55" s="226"/>
      <c r="G55" s="226"/>
      <c r="H55" s="226"/>
      <c r="I55" s="226"/>
      <c r="J55" s="259"/>
      <c r="K55" s="249"/>
      <c r="L55" s="250"/>
    </row>
    <row r="56" spans="1:12" ht="35.25" customHeight="1">
      <c r="A56" s="125" t="s">
        <v>566</v>
      </c>
      <c r="B56" s="247" t="s">
        <v>531</v>
      </c>
      <c r="C56" s="248"/>
      <c r="D56" s="226">
        <f aca="true" t="shared" si="3" ref="D56:D58">F56+I56</f>
        <v>854.56628</v>
      </c>
      <c r="E56" s="226"/>
      <c r="F56" s="226">
        <v>0</v>
      </c>
      <c r="G56" s="226"/>
      <c r="H56" s="226"/>
      <c r="I56" s="260">
        <v>854.56628</v>
      </c>
      <c r="J56" s="261"/>
      <c r="K56" s="249"/>
      <c r="L56" s="250"/>
    </row>
    <row r="57" spans="1:12" ht="35.25" customHeight="1">
      <c r="A57" s="125" t="s">
        <v>567</v>
      </c>
      <c r="B57" s="247" t="s">
        <v>533</v>
      </c>
      <c r="C57" s="248"/>
      <c r="D57" s="226">
        <f t="shared" si="3"/>
        <v>989.53585</v>
      </c>
      <c r="E57" s="226"/>
      <c r="F57" s="226">
        <v>0</v>
      </c>
      <c r="G57" s="226"/>
      <c r="H57" s="226"/>
      <c r="I57" s="226">
        <v>989.53585</v>
      </c>
      <c r="J57" s="259"/>
      <c r="K57" s="249"/>
      <c r="L57" s="250"/>
    </row>
    <row r="58" spans="1:12" ht="35.25" customHeight="1">
      <c r="A58" s="125" t="s">
        <v>568</v>
      </c>
      <c r="B58" s="247" t="s">
        <v>569</v>
      </c>
      <c r="C58" s="248"/>
      <c r="D58" s="226">
        <f t="shared" si="3"/>
        <v>1397.90313</v>
      </c>
      <c r="E58" s="226"/>
      <c r="F58" s="226">
        <v>0</v>
      </c>
      <c r="G58" s="226"/>
      <c r="H58" s="226"/>
      <c r="I58" s="226">
        <f>I60+I61</f>
        <v>1397.90313</v>
      </c>
      <c r="J58" s="262"/>
      <c r="K58" s="263" t="s">
        <v>538</v>
      </c>
      <c r="L58" s="264"/>
    </row>
    <row r="59" spans="1:12" ht="35.25" customHeight="1">
      <c r="A59" s="125"/>
      <c r="B59" s="247" t="s">
        <v>529</v>
      </c>
      <c r="C59" s="248"/>
      <c r="D59" s="226"/>
      <c r="E59" s="226"/>
      <c r="F59" s="226"/>
      <c r="G59" s="226"/>
      <c r="H59" s="226"/>
      <c r="I59" s="226"/>
      <c r="J59" s="259"/>
      <c r="K59" s="265"/>
      <c r="L59" s="264"/>
    </row>
    <row r="60" spans="1:12" ht="35.25" customHeight="1">
      <c r="A60" s="125" t="s">
        <v>570</v>
      </c>
      <c r="B60" s="247" t="s">
        <v>531</v>
      </c>
      <c r="C60" s="248"/>
      <c r="D60" s="226">
        <f aca="true" t="shared" si="4" ref="D60:D61">F60+I60</f>
        <v>1182.58195</v>
      </c>
      <c r="E60" s="226"/>
      <c r="F60" s="226">
        <v>0</v>
      </c>
      <c r="G60" s="226"/>
      <c r="H60" s="226"/>
      <c r="I60" s="226">
        <v>1182.58195</v>
      </c>
      <c r="J60" s="262"/>
      <c r="K60" s="248" t="s">
        <v>538</v>
      </c>
      <c r="L60" s="264"/>
    </row>
    <row r="61" spans="1:12" ht="35.25" customHeight="1">
      <c r="A61" s="125" t="s">
        <v>571</v>
      </c>
      <c r="B61" s="247" t="s">
        <v>533</v>
      </c>
      <c r="C61" s="248"/>
      <c r="D61" s="226">
        <f t="shared" si="4"/>
        <v>215.32118</v>
      </c>
      <c r="E61" s="226"/>
      <c r="F61" s="226">
        <v>0</v>
      </c>
      <c r="G61" s="226"/>
      <c r="H61" s="226"/>
      <c r="I61" s="226">
        <v>215.32118</v>
      </c>
      <c r="J61" s="262"/>
      <c r="K61" s="248"/>
      <c r="L61" s="264"/>
    </row>
    <row r="62" spans="1:12" ht="63" customHeight="1">
      <c r="A62" s="266" t="s">
        <v>572</v>
      </c>
      <c r="B62" s="237" t="s">
        <v>546</v>
      </c>
      <c r="C62" s="253"/>
      <c r="D62" s="233">
        <f>E62+F62+I62+J62</f>
        <v>30.58</v>
      </c>
      <c r="E62" s="233"/>
      <c r="F62" s="233"/>
      <c r="G62" s="233"/>
      <c r="H62" s="233"/>
      <c r="I62" s="233">
        <v>30.58</v>
      </c>
      <c r="J62" s="267"/>
      <c r="K62" s="268"/>
      <c r="L62" s="246"/>
    </row>
    <row r="63" spans="1:12" ht="107.25" customHeight="1">
      <c r="A63" s="269" t="s">
        <v>47</v>
      </c>
      <c r="B63" s="270" t="s">
        <v>524</v>
      </c>
      <c r="C63" s="271">
        <v>2020</v>
      </c>
      <c r="D63" s="272">
        <f aca="true" t="shared" si="5" ref="D63:D64">F63+I63+J63</f>
        <v>2115.24459</v>
      </c>
      <c r="E63" s="272"/>
      <c r="F63" s="272">
        <f>F64+F68+F72+F76+F80+F85+F81</f>
        <v>1423.69547</v>
      </c>
      <c r="G63" s="272">
        <f>G64+G68+G72+G76+G80+G85+G81</f>
        <v>1356.24838</v>
      </c>
      <c r="H63" s="272">
        <f>H64+H68+H72+H76+H80+H85+H81</f>
        <v>67.44709</v>
      </c>
      <c r="I63" s="272">
        <f>I64+I68+I72+I76+I80+I85+I81+I86</f>
        <v>691.54912</v>
      </c>
      <c r="J63" s="273"/>
      <c r="K63" s="263" t="s">
        <v>211</v>
      </c>
      <c r="L63" s="126" t="s">
        <v>573</v>
      </c>
    </row>
    <row r="64" spans="1:12" ht="35.25" customHeight="1">
      <c r="A64" s="22" t="s">
        <v>574</v>
      </c>
      <c r="B64" s="247" t="s">
        <v>575</v>
      </c>
      <c r="C64" s="248"/>
      <c r="D64" s="226">
        <f t="shared" si="5"/>
        <v>80.287</v>
      </c>
      <c r="E64" s="226"/>
      <c r="F64" s="226">
        <f>F66+F67</f>
        <v>0</v>
      </c>
      <c r="G64" s="226">
        <f>G66+G67</f>
        <v>0</v>
      </c>
      <c r="H64" s="226">
        <f>H66+H67</f>
        <v>0</v>
      </c>
      <c r="I64" s="226">
        <f>I66+I67</f>
        <v>80.287</v>
      </c>
      <c r="J64" s="256"/>
      <c r="K64" s="248" t="s">
        <v>211</v>
      </c>
      <c r="L64" s="67"/>
    </row>
    <row r="65" spans="1:12" ht="35.25" customHeight="1">
      <c r="A65" s="22"/>
      <c r="B65" s="247" t="s">
        <v>529</v>
      </c>
      <c r="C65" s="226"/>
      <c r="D65" s="226"/>
      <c r="E65" s="226"/>
      <c r="F65" s="226"/>
      <c r="G65" s="226"/>
      <c r="H65" s="226"/>
      <c r="I65" s="226"/>
      <c r="J65" s="256"/>
      <c r="K65" s="248"/>
      <c r="L65" s="67"/>
    </row>
    <row r="66" spans="1:12" ht="35.25" customHeight="1">
      <c r="A66" s="22" t="s">
        <v>576</v>
      </c>
      <c r="B66" s="247" t="s">
        <v>531</v>
      </c>
      <c r="C66" s="248"/>
      <c r="D66" s="226">
        <f aca="true" t="shared" si="6" ref="D66:D68">F66+I66+J66</f>
        <v>0</v>
      </c>
      <c r="E66" s="226"/>
      <c r="F66" s="226">
        <f>G66+H66</f>
        <v>0</v>
      </c>
      <c r="G66" s="226">
        <v>0</v>
      </c>
      <c r="H66" s="226">
        <v>0</v>
      </c>
      <c r="I66" s="226">
        <v>0</v>
      </c>
      <c r="J66" s="256"/>
      <c r="K66" s="248"/>
      <c r="L66" s="67"/>
    </row>
    <row r="67" spans="1:12" ht="35.25" customHeight="1">
      <c r="A67" s="22" t="s">
        <v>577</v>
      </c>
      <c r="B67" s="247" t="s">
        <v>533</v>
      </c>
      <c r="C67" s="248"/>
      <c r="D67" s="226">
        <f t="shared" si="6"/>
        <v>80.287</v>
      </c>
      <c r="E67" s="226"/>
      <c r="F67" s="226"/>
      <c r="G67" s="226"/>
      <c r="H67" s="226"/>
      <c r="I67" s="226">
        <v>80.287</v>
      </c>
      <c r="J67" s="256"/>
      <c r="K67" s="248"/>
      <c r="L67" s="67"/>
    </row>
    <row r="68" spans="1:12" ht="35.25" customHeight="1">
      <c r="A68" s="22" t="s">
        <v>578</v>
      </c>
      <c r="B68" s="247" t="s">
        <v>579</v>
      </c>
      <c r="C68" s="248"/>
      <c r="D68" s="226">
        <f t="shared" si="6"/>
        <v>474.55042</v>
      </c>
      <c r="E68" s="226"/>
      <c r="F68" s="226">
        <f>F70+F71</f>
        <v>428.48483999999996</v>
      </c>
      <c r="G68" s="226">
        <f>G70+G71</f>
        <v>419.91513</v>
      </c>
      <c r="H68" s="226">
        <f>H70+H71</f>
        <v>8.56971</v>
      </c>
      <c r="I68" s="226">
        <f>I70+I71</f>
        <v>46.06558</v>
      </c>
      <c r="J68" s="256"/>
      <c r="K68" s="248"/>
      <c r="L68" s="67"/>
    </row>
    <row r="69" spans="1:12" ht="35.25" customHeight="1">
      <c r="A69" s="22"/>
      <c r="B69" s="247" t="s">
        <v>529</v>
      </c>
      <c r="C69" s="226"/>
      <c r="D69" s="226"/>
      <c r="E69" s="226"/>
      <c r="F69" s="226"/>
      <c r="G69" s="226"/>
      <c r="H69" s="226"/>
      <c r="I69" s="226"/>
      <c r="J69" s="256"/>
      <c r="K69" s="248"/>
      <c r="L69" s="67"/>
    </row>
    <row r="70" spans="1:12" ht="35.25" customHeight="1">
      <c r="A70" s="22" t="s">
        <v>580</v>
      </c>
      <c r="B70" s="247" t="s">
        <v>531</v>
      </c>
      <c r="C70" s="248"/>
      <c r="D70" s="226">
        <f>F70+I70+J70</f>
        <v>474.55042</v>
      </c>
      <c r="E70" s="226"/>
      <c r="F70" s="226">
        <f>G70+H70</f>
        <v>428.48483999999996</v>
      </c>
      <c r="G70" s="226">
        <v>419.91513</v>
      </c>
      <c r="H70" s="226">
        <v>8.56971</v>
      </c>
      <c r="I70" s="226">
        <v>46.06558</v>
      </c>
      <c r="J70" s="256"/>
      <c r="K70" s="248"/>
      <c r="L70" s="67"/>
    </row>
    <row r="71" spans="1:12" ht="35.25" customHeight="1">
      <c r="A71" s="22" t="s">
        <v>581</v>
      </c>
      <c r="B71" s="247" t="s">
        <v>533</v>
      </c>
      <c r="C71" s="248"/>
      <c r="D71" s="226"/>
      <c r="E71" s="226"/>
      <c r="F71" s="226"/>
      <c r="G71" s="226"/>
      <c r="H71" s="226"/>
      <c r="I71" s="226"/>
      <c r="J71" s="256"/>
      <c r="K71" s="248"/>
      <c r="L71" s="67"/>
    </row>
    <row r="72" spans="1:12" ht="35.25" customHeight="1">
      <c r="A72" s="22" t="s">
        <v>582</v>
      </c>
      <c r="B72" s="247" t="s">
        <v>583</v>
      </c>
      <c r="C72" s="248"/>
      <c r="D72" s="226">
        <f>F72+I72+J72</f>
        <v>289.95897</v>
      </c>
      <c r="E72" s="226"/>
      <c r="F72" s="226">
        <f>F74+F75</f>
        <v>261.92311</v>
      </c>
      <c r="G72" s="226">
        <f>G74+G75</f>
        <v>256.68463</v>
      </c>
      <c r="H72" s="226">
        <f>H74+H75</f>
        <v>5.23848</v>
      </c>
      <c r="I72" s="226">
        <f>I74+I75</f>
        <v>28.03586</v>
      </c>
      <c r="J72" s="256"/>
      <c r="K72" s="248"/>
      <c r="L72" s="67"/>
    </row>
    <row r="73" spans="1:12" ht="35.25" customHeight="1">
      <c r="A73" s="22"/>
      <c r="B73" s="247" t="s">
        <v>529</v>
      </c>
      <c r="C73" s="226"/>
      <c r="D73" s="226"/>
      <c r="E73" s="226"/>
      <c r="F73" s="226"/>
      <c r="G73" s="226"/>
      <c r="H73" s="226"/>
      <c r="I73" s="226"/>
      <c r="J73" s="256"/>
      <c r="K73" s="248"/>
      <c r="L73" s="67"/>
    </row>
    <row r="74" spans="1:12" ht="35.25" customHeight="1">
      <c r="A74" s="22" t="s">
        <v>584</v>
      </c>
      <c r="B74" s="247" t="s">
        <v>531</v>
      </c>
      <c r="C74" s="248"/>
      <c r="D74" s="226">
        <f>F74+I74+J74</f>
        <v>289.95897</v>
      </c>
      <c r="E74" s="226"/>
      <c r="F74" s="226">
        <f>G74+H74</f>
        <v>261.92311</v>
      </c>
      <c r="G74" s="226">
        <v>256.68463</v>
      </c>
      <c r="H74" s="226">
        <v>5.23848</v>
      </c>
      <c r="I74" s="226">
        <v>28.03586</v>
      </c>
      <c r="J74" s="256"/>
      <c r="K74" s="248"/>
      <c r="L74" s="67"/>
    </row>
    <row r="75" spans="1:12" ht="35.25" customHeight="1">
      <c r="A75" s="22" t="s">
        <v>585</v>
      </c>
      <c r="B75" s="247" t="s">
        <v>533</v>
      </c>
      <c r="C75" s="248"/>
      <c r="D75" s="226"/>
      <c r="E75" s="226"/>
      <c r="F75" s="226"/>
      <c r="G75" s="226"/>
      <c r="H75" s="226"/>
      <c r="I75" s="226"/>
      <c r="J75" s="256"/>
      <c r="K75" s="248"/>
      <c r="L75" s="67"/>
    </row>
    <row r="76" spans="1:12" ht="35.25" customHeight="1">
      <c r="A76" s="22" t="s">
        <v>586</v>
      </c>
      <c r="B76" s="247" t="s">
        <v>587</v>
      </c>
      <c r="C76" s="248"/>
      <c r="D76" s="226">
        <f>F76+I76+J76</f>
        <v>206.65351</v>
      </c>
      <c r="E76" s="226"/>
      <c r="F76" s="226">
        <f>F78+F79</f>
        <v>145.90924</v>
      </c>
      <c r="G76" s="226">
        <f>G78+G79</f>
        <v>142.99105</v>
      </c>
      <c r="H76" s="226">
        <f>H78+H79</f>
        <v>2.91819</v>
      </c>
      <c r="I76" s="226">
        <f>I78+I79</f>
        <v>60.74427</v>
      </c>
      <c r="J76" s="256"/>
      <c r="K76" s="248"/>
      <c r="L76" s="67"/>
    </row>
    <row r="77" spans="1:12" ht="35.25" customHeight="1">
      <c r="A77" s="22"/>
      <c r="B77" s="247" t="s">
        <v>529</v>
      </c>
      <c r="C77" s="226"/>
      <c r="D77" s="226"/>
      <c r="E77" s="226"/>
      <c r="F77" s="226"/>
      <c r="G77" s="226"/>
      <c r="H77" s="226"/>
      <c r="I77" s="274"/>
      <c r="J77" s="226"/>
      <c r="K77" s="275"/>
      <c r="L77" s="64"/>
    </row>
    <row r="78" spans="1:12" ht="35.25" customHeight="1">
      <c r="A78" s="22" t="s">
        <v>588</v>
      </c>
      <c r="B78" s="247" t="s">
        <v>531</v>
      </c>
      <c r="C78" s="248"/>
      <c r="D78" s="226">
        <f>F78+I78+J78</f>
        <v>206.65351</v>
      </c>
      <c r="E78" s="226"/>
      <c r="F78" s="226">
        <f>G78+H78</f>
        <v>145.90924</v>
      </c>
      <c r="G78" s="226">
        <v>142.99105</v>
      </c>
      <c r="H78" s="256">
        <v>2.91819</v>
      </c>
      <c r="I78" s="260">
        <v>60.74427</v>
      </c>
      <c r="J78" s="276"/>
      <c r="K78" s="275"/>
      <c r="L78" s="64"/>
    </row>
    <row r="79" spans="1:12" ht="35.25" customHeight="1">
      <c r="A79" s="22" t="s">
        <v>589</v>
      </c>
      <c r="B79" s="247" t="s">
        <v>533</v>
      </c>
      <c r="C79" s="248"/>
      <c r="D79" s="226"/>
      <c r="E79" s="226"/>
      <c r="F79" s="226"/>
      <c r="G79" s="226"/>
      <c r="H79" s="226"/>
      <c r="I79" s="277"/>
      <c r="J79" s="226"/>
      <c r="K79" s="275"/>
      <c r="L79" s="64"/>
    </row>
    <row r="80" spans="1:12" ht="51.75" customHeight="1">
      <c r="A80" s="22" t="s">
        <v>590</v>
      </c>
      <c r="B80" s="278" t="s">
        <v>591</v>
      </c>
      <c r="C80" s="248"/>
      <c r="D80" s="226">
        <f aca="true" t="shared" si="7" ref="D80:D81">F80+I80+J80</f>
        <v>0</v>
      </c>
      <c r="E80" s="226"/>
      <c r="F80" s="226"/>
      <c r="G80" s="226"/>
      <c r="H80" s="226"/>
      <c r="I80" s="226">
        <v>0</v>
      </c>
      <c r="J80" s="226"/>
      <c r="K80" s="275"/>
      <c r="L80" s="64"/>
    </row>
    <row r="81" spans="1:12" ht="35.25" customHeight="1">
      <c r="A81" s="22" t="s">
        <v>592</v>
      </c>
      <c r="B81" s="278" t="s">
        <v>593</v>
      </c>
      <c r="C81" s="248"/>
      <c r="D81" s="226">
        <f t="shared" si="7"/>
        <v>860.2146899999999</v>
      </c>
      <c r="E81" s="226"/>
      <c r="F81" s="226">
        <f>F83+F84</f>
        <v>587.3782799999999</v>
      </c>
      <c r="G81" s="226">
        <f>G83+G84</f>
        <v>536.65757</v>
      </c>
      <c r="H81" s="274">
        <f>H83+H84</f>
        <v>50.72071</v>
      </c>
      <c r="I81" s="274">
        <f>I83+I84</f>
        <v>272.83641</v>
      </c>
      <c r="J81" s="226"/>
      <c r="K81" s="275"/>
      <c r="L81" s="64"/>
    </row>
    <row r="82" spans="1:12" ht="35.25" customHeight="1">
      <c r="A82" s="22"/>
      <c r="B82" s="247" t="s">
        <v>529</v>
      </c>
      <c r="C82" s="248"/>
      <c r="D82" s="226"/>
      <c r="E82" s="226"/>
      <c r="F82" s="226"/>
      <c r="G82" s="256"/>
      <c r="H82" s="226"/>
      <c r="I82" s="226"/>
      <c r="J82" s="276"/>
      <c r="K82" s="275"/>
      <c r="L82" s="64"/>
    </row>
    <row r="83" spans="1:12" ht="35.25" customHeight="1">
      <c r="A83" s="22" t="s">
        <v>594</v>
      </c>
      <c r="B83" s="247" t="s">
        <v>531</v>
      </c>
      <c r="C83" s="248"/>
      <c r="D83" s="226">
        <f>F83+I83+J83</f>
        <v>860.2146899999999</v>
      </c>
      <c r="E83" s="226"/>
      <c r="F83" s="226">
        <f>G83+H83</f>
        <v>587.3782799999999</v>
      </c>
      <c r="G83" s="256">
        <v>536.65757</v>
      </c>
      <c r="H83" s="226">
        <v>50.72071</v>
      </c>
      <c r="I83" s="226">
        <v>272.83641</v>
      </c>
      <c r="J83" s="276"/>
      <c r="K83" s="275"/>
      <c r="L83" s="64"/>
    </row>
    <row r="84" spans="1:12" ht="35.25" customHeight="1">
      <c r="A84" s="22" t="s">
        <v>595</v>
      </c>
      <c r="B84" s="247" t="s">
        <v>533</v>
      </c>
      <c r="C84" s="226"/>
      <c r="D84" s="226"/>
      <c r="E84" s="226"/>
      <c r="F84" s="226"/>
      <c r="G84" s="256"/>
      <c r="H84" s="226"/>
      <c r="I84" s="226"/>
      <c r="J84" s="276"/>
      <c r="K84" s="275"/>
      <c r="L84" s="64"/>
    </row>
    <row r="85" spans="1:12" ht="59.25" customHeight="1">
      <c r="A85" s="125" t="s">
        <v>596</v>
      </c>
      <c r="B85" s="247" t="s">
        <v>546</v>
      </c>
      <c r="C85" s="248"/>
      <c r="D85" s="226">
        <f aca="true" t="shared" si="8" ref="D85:D86">E85+F85+I85+J85</f>
        <v>103.58</v>
      </c>
      <c r="E85" s="226"/>
      <c r="F85" s="226"/>
      <c r="G85" s="256"/>
      <c r="H85" s="226"/>
      <c r="I85" s="279">
        <v>103.58</v>
      </c>
      <c r="J85" s="280"/>
      <c r="K85" s="275"/>
      <c r="L85" s="64"/>
    </row>
    <row r="86" spans="1:12" ht="108" customHeight="1">
      <c r="A86" s="125" t="s">
        <v>597</v>
      </c>
      <c r="B86" s="278" t="s">
        <v>598</v>
      </c>
      <c r="C86" s="248"/>
      <c r="D86" s="226">
        <f t="shared" si="8"/>
        <v>100</v>
      </c>
      <c r="E86" s="226"/>
      <c r="F86" s="226"/>
      <c r="G86" s="256"/>
      <c r="H86" s="226"/>
      <c r="I86" s="279">
        <v>100</v>
      </c>
      <c r="J86" s="226"/>
      <c r="K86" s="281"/>
      <c r="L86" s="64"/>
    </row>
    <row r="87" spans="1:12" ht="114.75" customHeight="1">
      <c r="A87" s="269" t="s">
        <v>51</v>
      </c>
      <c r="B87" s="270" t="s">
        <v>599</v>
      </c>
      <c r="C87" s="271">
        <v>2021</v>
      </c>
      <c r="D87" s="282">
        <f>D88+D92+D96+D100+D104+D112+D108</f>
        <v>9096.77646</v>
      </c>
      <c r="E87" s="282">
        <f>E88+E92+E96+E100+E104+E112</f>
        <v>0</v>
      </c>
      <c r="F87" s="282">
        <f>F88+F92+F96+F100+F104+F112+F108</f>
        <v>5045.67011</v>
      </c>
      <c r="G87" s="282">
        <f>G88+G92+G96+G100+G104+G112+G108</f>
        <v>3867.54071</v>
      </c>
      <c r="H87" s="283">
        <f>H88+H92+H96+H100+H104+H112+H108</f>
        <v>1178.1294</v>
      </c>
      <c r="I87" s="282">
        <f>I88+I92+I96+I100+I104+I112+I108</f>
        <v>3744.1978599999998</v>
      </c>
      <c r="J87" s="282">
        <f>J88+J92+J96+J100+J104+J108</f>
        <v>306.90849000000003</v>
      </c>
      <c r="K87" s="284" t="s">
        <v>211</v>
      </c>
      <c r="L87" s="285" t="s">
        <v>600</v>
      </c>
    </row>
    <row r="88" spans="1:16" ht="35.25" customHeight="1">
      <c r="A88" s="125" t="s">
        <v>105</v>
      </c>
      <c r="B88" s="247" t="s">
        <v>601</v>
      </c>
      <c r="C88" s="248"/>
      <c r="D88" s="272">
        <f>E88+F88+I88+J88</f>
        <v>1411.6308399999998</v>
      </c>
      <c r="E88" s="272"/>
      <c r="F88" s="272">
        <f>G88+H88</f>
        <v>728.37113</v>
      </c>
      <c r="G88" s="272">
        <f>G90+G91</f>
        <v>713.80371</v>
      </c>
      <c r="H88" s="272">
        <f>H90+H91</f>
        <v>14.56742</v>
      </c>
      <c r="I88" s="282">
        <v>642.90674</v>
      </c>
      <c r="J88" s="272">
        <v>40.35297</v>
      </c>
      <c r="K88" s="274"/>
      <c r="L88" s="126"/>
      <c r="M88" s="29"/>
      <c r="O88" s="29"/>
      <c r="P88" s="29"/>
    </row>
    <row r="89" spans="1:12" ht="35.25" customHeight="1">
      <c r="A89" s="125"/>
      <c r="B89" s="247" t="s">
        <v>529</v>
      </c>
      <c r="C89" s="248"/>
      <c r="D89" s="272"/>
      <c r="E89" s="272"/>
      <c r="F89" s="272"/>
      <c r="G89" s="272"/>
      <c r="H89" s="272"/>
      <c r="I89" s="272"/>
      <c r="J89" s="272"/>
      <c r="K89" s="286"/>
      <c r="L89" s="126"/>
    </row>
    <row r="90" spans="1:12" ht="35.25" customHeight="1">
      <c r="A90" s="125" t="s">
        <v>602</v>
      </c>
      <c r="B90" s="247" t="s">
        <v>531</v>
      </c>
      <c r="C90" s="248"/>
      <c r="D90" s="226">
        <f>E90+F90+I90+J90</f>
        <v>807.05942</v>
      </c>
      <c r="E90" s="226"/>
      <c r="F90" s="226">
        <f>G90+H90</f>
        <v>728.37113</v>
      </c>
      <c r="G90" s="226">
        <v>713.80371</v>
      </c>
      <c r="H90" s="226">
        <v>14.56742</v>
      </c>
      <c r="I90" s="226">
        <v>38.33532</v>
      </c>
      <c r="J90" s="226">
        <v>40.35297</v>
      </c>
      <c r="K90" s="274"/>
      <c r="L90" s="126"/>
    </row>
    <row r="91" spans="1:12" ht="35.25" customHeight="1">
      <c r="A91" s="125" t="s">
        <v>603</v>
      </c>
      <c r="B91" s="247" t="s">
        <v>533</v>
      </c>
      <c r="C91" s="248"/>
      <c r="D91" s="226">
        <f>E91+F91+I91</f>
        <v>604.57142</v>
      </c>
      <c r="E91" s="226"/>
      <c r="F91" s="226"/>
      <c r="G91" s="226"/>
      <c r="H91" s="226"/>
      <c r="I91" s="226">
        <v>604.57142</v>
      </c>
      <c r="J91" s="226"/>
      <c r="K91" s="286"/>
      <c r="L91" s="126"/>
    </row>
    <row r="92" spans="1:12" ht="35.25" customHeight="1">
      <c r="A92" s="125" t="s">
        <v>604</v>
      </c>
      <c r="B92" s="247" t="s">
        <v>605</v>
      </c>
      <c r="C92" s="248"/>
      <c r="D92" s="272">
        <f>E92+F92+I92+J92</f>
        <v>1389.15849</v>
      </c>
      <c r="E92" s="272"/>
      <c r="F92" s="272">
        <f>G92+H92</f>
        <v>710.1132699999999</v>
      </c>
      <c r="G92" s="272">
        <f>G94+G95</f>
        <v>695.911</v>
      </c>
      <c r="H92" s="272">
        <f>H94+H95</f>
        <v>14.20227</v>
      </c>
      <c r="I92" s="272">
        <f>I94+I95</f>
        <v>639.70376</v>
      </c>
      <c r="J92" s="272">
        <f>J94+J95</f>
        <v>39.34146</v>
      </c>
      <c r="K92" s="274"/>
      <c r="L92" s="126"/>
    </row>
    <row r="93" spans="1:12" ht="35.25" customHeight="1">
      <c r="A93" s="125"/>
      <c r="B93" s="247" t="s">
        <v>529</v>
      </c>
      <c r="C93" s="248"/>
      <c r="D93" s="272"/>
      <c r="E93" s="272"/>
      <c r="F93" s="272"/>
      <c r="G93" s="272"/>
      <c r="H93" s="272"/>
      <c r="I93" s="272"/>
      <c r="J93" s="272"/>
      <c r="K93" s="286"/>
      <c r="L93" s="126"/>
    </row>
    <row r="94" spans="1:12" ht="35.25" customHeight="1">
      <c r="A94" s="125" t="s">
        <v>606</v>
      </c>
      <c r="B94" s="247" t="s">
        <v>531</v>
      </c>
      <c r="C94" s="248"/>
      <c r="D94" s="226">
        <f>E94+F94+I94+J94</f>
        <v>826.1705699999999</v>
      </c>
      <c r="E94" s="226"/>
      <c r="F94" s="226">
        <f>G94+H94</f>
        <v>710.1132699999999</v>
      </c>
      <c r="G94" s="226">
        <v>695.911</v>
      </c>
      <c r="H94" s="226">
        <v>14.20227</v>
      </c>
      <c r="I94" s="226">
        <v>76.71584</v>
      </c>
      <c r="J94" s="226">
        <v>39.34146</v>
      </c>
      <c r="K94" s="286"/>
      <c r="L94" s="126"/>
    </row>
    <row r="95" spans="1:12" ht="35.25" customHeight="1">
      <c r="A95" s="125" t="s">
        <v>607</v>
      </c>
      <c r="B95" s="247" t="s">
        <v>533</v>
      </c>
      <c r="C95" s="248"/>
      <c r="D95" s="226">
        <f>E95+F95+I95</f>
        <v>562.98792</v>
      </c>
      <c r="E95" s="226"/>
      <c r="F95" s="226"/>
      <c r="G95" s="226"/>
      <c r="H95" s="226"/>
      <c r="I95" s="226">
        <v>562.98792</v>
      </c>
      <c r="J95" s="226"/>
      <c r="K95" s="286"/>
      <c r="L95" s="126"/>
    </row>
    <row r="96" spans="1:12" ht="35.25" customHeight="1">
      <c r="A96" s="125" t="s">
        <v>608</v>
      </c>
      <c r="B96" s="247" t="s">
        <v>609</v>
      </c>
      <c r="C96" s="248"/>
      <c r="D96" s="272">
        <f>E96+F96+I96+J96</f>
        <v>1608.85997</v>
      </c>
      <c r="E96" s="272"/>
      <c r="F96" s="272">
        <f>G96+H96</f>
        <v>752.7451199999999</v>
      </c>
      <c r="G96" s="272">
        <f>G98+G99</f>
        <v>737.69021</v>
      </c>
      <c r="H96" s="272">
        <f>H98+H99</f>
        <v>15.05491</v>
      </c>
      <c r="I96" s="272">
        <f>I98+I99</f>
        <v>814.41152</v>
      </c>
      <c r="J96" s="272">
        <f>J98+J99</f>
        <v>41.70333</v>
      </c>
      <c r="K96" s="274"/>
      <c r="L96" s="126"/>
    </row>
    <row r="97" spans="1:12" ht="35.25" customHeight="1">
      <c r="A97" s="125"/>
      <c r="B97" s="247" t="s">
        <v>529</v>
      </c>
      <c r="C97" s="248"/>
      <c r="D97" s="272"/>
      <c r="E97" s="272"/>
      <c r="F97" s="272"/>
      <c r="G97" s="272"/>
      <c r="H97" s="272"/>
      <c r="I97" s="272"/>
      <c r="J97" s="272"/>
      <c r="K97" s="286"/>
      <c r="L97" s="126"/>
    </row>
    <row r="98" spans="1:12" ht="35.25" customHeight="1">
      <c r="A98" s="125" t="s">
        <v>610</v>
      </c>
      <c r="B98" s="247" t="s">
        <v>531</v>
      </c>
      <c r="C98" s="248"/>
      <c r="D98" s="226">
        <f>E98+F98+I98+J98</f>
        <v>834.06662</v>
      </c>
      <c r="E98" s="226"/>
      <c r="F98" s="226">
        <f>G98+H98</f>
        <v>752.7451199999999</v>
      </c>
      <c r="G98" s="226">
        <v>737.69021</v>
      </c>
      <c r="H98" s="226">
        <v>15.05491</v>
      </c>
      <c r="I98" s="226">
        <v>39.61817</v>
      </c>
      <c r="J98" s="226">
        <v>41.70333</v>
      </c>
      <c r="K98" s="286"/>
      <c r="L98" s="126"/>
    </row>
    <row r="99" spans="1:12" ht="35.25" customHeight="1">
      <c r="A99" s="125" t="s">
        <v>611</v>
      </c>
      <c r="B99" s="247" t="s">
        <v>533</v>
      </c>
      <c r="C99" s="248"/>
      <c r="D99" s="226">
        <f>E99+F99+I99</f>
        <v>774.79335</v>
      </c>
      <c r="E99" s="226"/>
      <c r="F99" s="226"/>
      <c r="G99" s="226"/>
      <c r="H99" s="226"/>
      <c r="I99" s="226">
        <v>774.79335</v>
      </c>
      <c r="J99" s="226"/>
      <c r="K99" s="286"/>
      <c r="L99" s="126"/>
    </row>
    <row r="100" spans="1:12" ht="35.25" customHeight="1">
      <c r="A100" s="125" t="s">
        <v>612</v>
      </c>
      <c r="B100" s="247" t="s">
        <v>613</v>
      </c>
      <c r="C100" s="248"/>
      <c r="D100" s="272">
        <f>E100+F100+I100+J100</f>
        <v>1625.8334</v>
      </c>
      <c r="E100" s="272"/>
      <c r="F100" s="272">
        <f>G100+H100</f>
        <v>1174.55187</v>
      </c>
      <c r="G100" s="272">
        <f>G102+G103</f>
        <v>1151.06084</v>
      </c>
      <c r="H100" s="272">
        <f>H102+H103</f>
        <v>23.49103</v>
      </c>
      <c r="I100" s="272">
        <f>I102+I103</f>
        <v>386.2094</v>
      </c>
      <c r="J100" s="272">
        <f>J102+J103</f>
        <v>65.07213</v>
      </c>
      <c r="K100" s="274"/>
      <c r="L100" s="126"/>
    </row>
    <row r="101" spans="1:12" ht="35.25" customHeight="1">
      <c r="A101" s="125"/>
      <c r="B101" s="247" t="s">
        <v>529</v>
      </c>
      <c r="C101" s="248"/>
      <c r="D101" s="272"/>
      <c r="E101" s="272"/>
      <c r="F101" s="272"/>
      <c r="G101" s="272"/>
      <c r="H101" s="272"/>
      <c r="I101" s="272"/>
      <c r="J101" s="272"/>
      <c r="K101" s="286"/>
      <c r="L101" s="126"/>
    </row>
    <row r="102" spans="1:12" ht="35.25" customHeight="1">
      <c r="A102" s="125" t="s">
        <v>614</v>
      </c>
      <c r="B102" s="247" t="s">
        <v>531</v>
      </c>
      <c r="C102" s="248"/>
      <c r="D102" s="226">
        <f>E102+F102+I102+J102</f>
        <v>1301.44253</v>
      </c>
      <c r="E102" s="226"/>
      <c r="F102" s="226">
        <f>G102+H102</f>
        <v>1174.55187</v>
      </c>
      <c r="G102" s="226">
        <v>1151.06084</v>
      </c>
      <c r="H102" s="226">
        <v>23.49103</v>
      </c>
      <c r="I102" s="226">
        <v>61.81853</v>
      </c>
      <c r="J102" s="226">
        <v>65.07213</v>
      </c>
      <c r="K102" s="286"/>
      <c r="L102" s="126"/>
    </row>
    <row r="103" spans="1:12" ht="35.25" customHeight="1">
      <c r="A103" s="125" t="s">
        <v>615</v>
      </c>
      <c r="B103" s="247" t="s">
        <v>533</v>
      </c>
      <c r="C103" s="248"/>
      <c r="D103" s="226">
        <f>E103+F103+I103</f>
        <v>324.39087</v>
      </c>
      <c r="E103" s="226"/>
      <c r="F103" s="226"/>
      <c r="G103" s="226"/>
      <c r="H103" s="226"/>
      <c r="I103" s="226">
        <v>324.39087</v>
      </c>
      <c r="J103" s="226"/>
      <c r="K103" s="286"/>
      <c r="L103" s="126"/>
    </row>
    <row r="104" spans="1:12" ht="35.25" customHeight="1">
      <c r="A104" s="125" t="s">
        <v>616</v>
      </c>
      <c r="B104" s="247" t="s">
        <v>617</v>
      </c>
      <c r="C104" s="248"/>
      <c r="D104" s="272">
        <f>E104+F104+I104+J104</f>
        <v>1311.5410000000002</v>
      </c>
      <c r="E104" s="272"/>
      <c r="F104" s="272">
        <f>G104+H104</f>
        <v>580.68872</v>
      </c>
      <c r="G104" s="272">
        <f>G106+G107</f>
        <v>569.07495</v>
      </c>
      <c r="H104" s="272">
        <f>H106+H107</f>
        <v>11.61377</v>
      </c>
      <c r="I104" s="272">
        <f>I106+I107</f>
        <v>686.17058</v>
      </c>
      <c r="J104" s="272">
        <f>J106+J107</f>
        <v>44.6817</v>
      </c>
      <c r="K104" s="274"/>
      <c r="L104" s="126"/>
    </row>
    <row r="105" spans="1:12" ht="35.25" customHeight="1">
      <c r="A105" s="125"/>
      <c r="B105" s="247" t="s">
        <v>529</v>
      </c>
      <c r="C105" s="248"/>
      <c r="D105" s="272"/>
      <c r="E105" s="272"/>
      <c r="F105" s="272"/>
      <c r="G105" s="272"/>
      <c r="H105" s="272"/>
      <c r="I105" s="272"/>
      <c r="J105" s="272"/>
      <c r="K105" s="286"/>
      <c r="L105" s="126"/>
    </row>
    <row r="106" spans="1:12" ht="35.25" customHeight="1">
      <c r="A106" s="125" t="s">
        <v>618</v>
      </c>
      <c r="B106" s="247" t="s">
        <v>531</v>
      </c>
      <c r="C106" s="248"/>
      <c r="D106" s="226">
        <f>E106+F106+I106+J106</f>
        <v>893.6339999999999</v>
      </c>
      <c r="E106" s="226"/>
      <c r="F106" s="226">
        <f>G106+H106</f>
        <v>580.68872</v>
      </c>
      <c r="G106" s="226">
        <v>569.07495</v>
      </c>
      <c r="H106" s="226">
        <v>11.61377</v>
      </c>
      <c r="I106" s="226">
        <v>268.26358</v>
      </c>
      <c r="J106" s="226">
        <v>44.6817</v>
      </c>
      <c r="K106" s="286"/>
      <c r="L106" s="126"/>
    </row>
    <row r="107" spans="1:12" ht="35.25" customHeight="1">
      <c r="A107" s="125" t="s">
        <v>619</v>
      </c>
      <c r="B107" s="247" t="s">
        <v>533</v>
      </c>
      <c r="C107" s="248"/>
      <c r="D107" s="226">
        <f>E107+F107+I107</f>
        <v>417.907</v>
      </c>
      <c r="E107" s="226"/>
      <c r="F107" s="226"/>
      <c r="G107" s="226"/>
      <c r="H107" s="226"/>
      <c r="I107" s="226">
        <v>417.907</v>
      </c>
      <c r="J107" s="226"/>
      <c r="K107" s="286"/>
      <c r="L107" s="287"/>
    </row>
    <row r="108" spans="1:12" ht="35.25" customHeight="1">
      <c r="A108" s="125" t="s">
        <v>620</v>
      </c>
      <c r="B108" s="247" t="s">
        <v>621</v>
      </c>
      <c r="C108" s="248"/>
      <c r="D108" s="272">
        <f>E108+F108+I108+J108</f>
        <v>1610.4420000000002</v>
      </c>
      <c r="E108" s="272"/>
      <c r="F108" s="272">
        <f>G108+H108</f>
        <v>1099.2</v>
      </c>
      <c r="G108" s="272">
        <f>G110+G111</f>
        <v>0</v>
      </c>
      <c r="H108" s="272">
        <f>H110+H111</f>
        <v>1099.2</v>
      </c>
      <c r="I108" s="272">
        <f>I110+I111</f>
        <v>435.4851</v>
      </c>
      <c r="J108" s="272">
        <f>J110+J111</f>
        <v>75.7569</v>
      </c>
      <c r="K108" s="274"/>
      <c r="L108" s="126"/>
    </row>
    <row r="109" spans="1:12" ht="35.25" customHeight="1">
      <c r="A109" s="125"/>
      <c r="B109" s="247" t="s">
        <v>529</v>
      </c>
      <c r="C109" s="248"/>
      <c r="D109" s="272"/>
      <c r="E109" s="272"/>
      <c r="F109" s="272"/>
      <c r="G109" s="272"/>
      <c r="H109" s="272"/>
      <c r="I109" s="272"/>
      <c r="J109" s="272"/>
      <c r="K109" s="274"/>
      <c r="L109" s="126"/>
    </row>
    <row r="110" spans="1:12" ht="35.25" customHeight="1">
      <c r="A110" s="125" t="s">
        <v>622</v>
      </c>
      <c r="B110" s="247" t="s">
        <v>531</v>
      </c>
      <c r="C110" s="248"/>
      <c r="D110" s="226">
        <f>E110+F110+I110+J110</f>
        <v>1515.1380000000001</v>
      </c>
      <c r="E110" s="226"/>
      <c r="F110" s="226">
        <f>G110+H110</f>
        <v>1099.2</v>
      </c>
      <c r="G110" s="226"/>
      <c r="H110" s="226">
        <v>1099.2</v>
      </c>
      <c r="I110" s="226">
        <v>340.1811</v>
      </c>
      <c r="J110" s="226">
        <v>75.7569</v>
      </c>
      <c r="K110" s="286"/>
      <c r="L110" s="126"/>
    </row>
    <row r="111" spans="1:12" ht="35.25" customHeight="1">
      <c r="A111" s="125" t="s">
        <v>623</v>
      </c>
      <c r="B111" s="247" t="s">
        <v>533</v>
      </c>
      <c r="C111" s="248"/>
      <c r="D111" s="226">
        <f aca="true" t="shared" si="9" ref="D111:D112">E111+F111+I111</f>
        <v>95.304</v>
      </c>
      <c r="E111" s="226"/>
      <c r="F111" s="226"/>
      <c r="G111" s="226"/>
      <c r="H111" s="226"/>
      <c r="I111" s="226">
        <v>95.304</v>
      </c>
      <c r="J111" s="226"/>
      <c r="K111" s="286"/>
      <c r="L111" s="126"/>
    </row>
    <row r="112" spans="1:12" ht="104.25" customHeight="1">
      <c r="A112" s="125" t="s">
        <v>624</v>
      </c>
      <c r="B112" s="278" t="s">
        <v>625</v>
      </c>
      <c r="C112" s="248"/>
      <c r="D112" s="272">
        <f t="shared" si="9"/>
        <v>139.31076</v>
      </c>
      <c r="E112" s="272"/>
      <c r="F112" s="272"/>
      <c r="G112" s="272"/>
      <c r="H112" s="272"/>
      <c r="I112" s="272">
        <v>139.31076</v>
      </c>
      <c r="J112" s="272"/>
      <c r="K112" s="286"/>
      <c r="L112" s="126"/>
    </row>
    <row r="113" spans="1:13" ht="84" customHeight="1">
      <c r="A113" s="288" t="s">
        <v>54</v>
      </c>
      <c r="B113" s="278" t="s">
        <v>626</v>
      </c>
      <c r="C113" s="289">
        <v>2022</v>
      </c>
      <c r="D113" s="290">
        <f aca="true" t="shared" si="10" ref="D113:D114">E113+F113+I113+J113</f>
        <v>3754.51380202</v>
      </c>
      <c r="E113" s="290">
        <v>0</v>
      </c>
      <c r="F113" s="290">
        <f aca="true" t="shared" si="11" ref="F113:F114">G113+H113</f>
        <v>1570.70916202</v>
      </c>
      <c r="G113" s="290">
        <f>G114+G118+G122</f>
        <v>1263.71885202</v>
      </c>
      <c r="H113" s="290">
        <f>H114+H118+H122</f>
        <v>306.99031</v>
      </c>
      <c r="I113" s="290">
        <f>I114+I118+I122</f>
        <v>2048.4182</v>
      </c>
      <c r="J113" s="290">
        <f>J114+J118</f>
        <v>135.38644</v>
      </c>
      <c r="K113" s="289" t="s">
        <v>211</v>
      </c>
      <c r="L113" s="291" t="s">
        <v>627</v>
      </c>
      <c r="M113" s="29"/>
    </row>
    <row r="114" spans="1:12" ht="35.25" customHeight="1">
      <c r="A114" s="125" t="s">
        <v>628</v>
      </c>
      <c r="B114" s="247" t="s">
        <v>629</v>
      </c>
      <c r="C114" s="248"/>
      <c r="D114" s="272">
        <f t="shared" si="10"/>
        <v>1177.41647202</v>
      </c>
      <c r="E114" s="272"/>
      <c r="F114" s="272">
        <f t="shared" si="11"/>
        <v>1011.97066202</v>
      </c>
      <c r="G114" s="272">
        <f>G116+G117</f>
        <v>991.73115202</v>
      </c>
      <c r="H114" s="272">
        <f>H116+H117</f>
        <v>20.23951</v>
      </c>
      <c r="I114" s="272">
        <f>I116+I117</f>
        <v>110.39087</v>
      </c>
      <c r="J114" s="272">
        <f>J116+J117</f>
        <v>55.05494</v>
      </c>
      <c r="K114" s="248"/>
      <c r="L114" s="126"/>
    </row>
    <row r="115" spans="1:12" ht="35.25" customHeight="1">
      <c r="A115" s="125"/>
      <c r="B115" s="247" t="s">
        <v>529</v>
      </c>
      <c r="C115" s="248"/>
      <c r="D115" s="272"/>
      <c r="E115" s="272"/>
      <c r="F115" s="272"/>
      <c r="G115" s="272"/>
      <c r="H115" s="272"/>
      <c r="I115" s="272"/>
      <c r="J115" s="272"/>
      <c r="K115" s="248"/>
      <c r="L115" s="126"/>
    </row>
    <row r="116" spans="1:12" ht="35.25" customHeight="1">
      <c r="A116" s="125" t="s">
        <v>630</v>
      </c>
      <c r="B116" s="247" t="s">
        <v>531</v>
      </c>
      <c r="C116" s="248"/>
      <c r="D116" s="272">
        <f aca="true" t="shared" si="12" ref="D116:D118">E116+F116+I116+J116</f>
        <v>1121.30534202</v>
      </c>
      <c r="E116" s="272"/>
      <c r="F116" s="272">
        <f aca="true" t="shared" si="13" ref="F116:F118">G116+H116</f>
        <v>1011.97066202</v>
      </c>
      <c r="G116" s="272">
        <v>991.73115202</v>
      </c>
      <c r="H116" s="272">
        <v>20.23951</v>
      </c>
      <c r="I116" s="272">
        <v>54.27974</v>
      </c>
      <c r="J116" s="272">
        <v>55.05494</v>
      </c>
      <c r="K116" s="248"/>
      <c r="L116" s="287"/>
    </row>
    <row r="117" spans="1:12" ht="35.25" customHeight="1">
      <c r="A117" s="125" t="s">
        <v>631</v>
      </c>
      <c r="B117" s="247" t="s">
        <v>533</v>
      </c>
      <c r="C117" s="248"/>
      <c r="D117" s="272">
        <f t="shared" si="12"/>
        <v>56.11113</v>
      </c>
      <c r="E117" s="272"/>
      <c r="F117" s="272">
        <f t="shared" si="13"/>
        <v>0</v>
      </c>
      <c r="G117" s="272">
        <v>0</v>
      </c>
      <c r="H117" s="272">
        <v>0</v>
      </c>
      <c r="I117" s="272">
        <v>56.11113</v>
      </c>
      <c r="J117" s="272"/>
      <c r="K117" s="248"/>
      <c r="L117" s="287"/>
    </row>
    <row r="118" spans="1:12" ht="35.25" customHeight="1">
      <c r="A118" s="125" t="s">
        <v>117</v>
      </c>
      <c r="B118" s="247" t="s">
        <v>632</v>
      </c>
      <c r="C118" s="248"/>
      <c r="D118" s="272">
        <f t="shared" si="12"/>
        <v>2567.0973299999996</v>
      </c>
      <c r="E118" s="272"/>
      <c r="F118" s="272">
        <f t="shared" si="13"/>
        <v>558.7385</v>
      </c>
      <c r="G118" s="272">
        <f>G120+G121</f>
        <v>271.9877</v>
      </c>
      <c r="H118" s="272">
        <f>H120+H121</f>
        <v>286.7508</v>
      </c>
      <c r="I118" s="272">
        <f>I120+I121</f>
        <v>1928.02733</v>
      </c>
      <c r="J118" s="272">
        <f>J120</f>
        <v>80.3315</v>
      </c>
      <c r="K118" s="248"/>
      <c r="L118" s="287"/>
    </row>
    <row r="119" spans="1:12" ht="35.25" customHeight="1">
      <c r="A119" s="125"/>
      <c r="B119" s="247" t="s">
        <v>529</v>
      </c>
      <c r="C119" s="248"/>
      <c r="D119" s="272"/>
      <c r="E119" s="272"/>
      <c r="F119" s="272"/>
      <c r="G119" s="272"/>
      <c r="H119" s="272"/>
      <c r="I119" s="272"/>
      <c r="J119" s="272"/>
      <c r="K119" s="248"/>
      <c r="L119" s="126"/>
    </row>
    <row r="120" spans="1:14" ht="35.25" customHeight="1">
      <c r="A120" s="125" t="s">
        <v>633</v>
      </c>
      <c r="B120" s="247" t="s">
        <v>531</v>
      </c>
      <c r="C120" s="248"/>
      <c r="D120" s="272">
        <f>E120+F120+I120+J120</f>
        <v>1723.87236</v>
      </c>
      <c r="E120" s="272"/>
      <c r="F120" s="272">
        <f aca="true" t="shared" si="14" ref="F120:F121">G120+H120</f>
        <v>558.7385</v>
      </c>
      <c r="G120" s="272">
        <v>271.9877</v>
      </c>
      <c r="H120" s="272">
        <v>286.7508</v>
      </c>
      <c r="I120" s="272">
        <v>1084.80236</v>
      </c>
      <c r="J120" s="272">
        <v>80.3315</v>
      </c>
      <c r="K120" s="226"/>
      <c r="L120" s="287"/>
      <c r="N120" s="29"/>
    </row>
    <row r="121" spans="1:12" ht="35.25" customHeight="1">
      <c r="A121" s="125" t="s">
        <v>634</v>
      </c>
      <c r="B121" s="247" t="s">
        <v>533</v>
      </c>
      <c r="C121" s="248"/>
      <c r="D121" s="272">
        <f aca="true" t="shared" si="15" ref="D121:D122">E121+F121+I121</f>
        <v>843.22497</v>
      </c>
      <c r="E121" s="272"/>
      <c r="F121" s="272">
        <f t="shared" si="14"/>
        <v>0</v>
      </c>
      <c r="G121" s="272"/>
      <c r="H121" s="272"/>
      <c r="I121" s="272">
        <v>843.22497</v>
      </c>
      <c r="J121" s="272"/>
      <c r="K121" s="248"/>
      <c r="L121" s="126"/>
    </row>
    <row r="122" spans="1:12" ht="62.25" customHeight="1">
      <c r="A122" s="125" t="s">
        <v>635</v>
      </c>
      <c r="B122" s="247" t="s">
        <v>546</v>
      </c>
      <c r="C122" s="248"/>
      <c r="D122" s="272">
        <f t="shared" si="15"/>
        <v>10</v>
      </c>
      <c r="E122" s="272"/>
      <c r="F122" s="272">
        <v>0</v>
      </c>
      <c r="G122" s="272">
        <v>0</v>
      </c>
      <c r="H122" s="272">
        <v>0</v>
      </c>
      <c r="I122" s="272">
        <v>10</v>
      </c>
      <c r="J122" s="272">
        <v>0</v>
      </c>
      <c r="K122" s="248"/>
      <c r="L122" s="126"/>
    </row>
    <row r="123" spans="1:12" ht="84.75" customHeight="1">
      <c r="A123" s="292" t="s">
        <v>57</v>
      </c>
      <c r="B123" s="293" t="s">
        <v>636</v>
      </c>
      <c r="C123" s="294">
        <v>2023</v>
      </c>
      <c r="D123" s="295">
        <f>D124+D128+D132+D136+D137</f>
        <v>9918.35812</v>
      </c>
      <c r="E123" s="295">
        <f>E124+E128+E132+E136+E137</f>
        <v>0</v>
      </c>
      <c r="F123" s="295">
        <f>F124+F128+F132+F136+F137</f>
        <v>4518.200000000001</v>
      </c>
      <c r="G123" s="295">
        <f>G124+G128+G132+G136+G137</f>
        <v>4151.60812</v>
      </c>
      <c r="H123" s="295">
        <f>H124+H128+H132+H136+H137</f>
        <v>366.59188</v>
      </c>
      <c r="I123" s="295">
        <f>I124+I128+I132+I136+I137</f>
        <v>5157.579159999999</v>
      </c>
      <c r="J123" s="296">
        <f>J124+J128+J132</f>
        <v>242.57896</v>
      </c>
      <c r="K123" s="294" t="s">
        <v>211</v>
      </c>
      <c r="L123" s="297"/>
    </row>
    <row r="124" spans="1:12" ht="35.25" customHeight="1">
      <c r="A124" s="292" t="s">
        <v>138</v>
      </c>
      <c r="B124" s="293" t="s">
        <v>637</v>
      </c>
      <c r="C124" s="298"/>
      <c r="D124" s="296">
        <f>E124+F124+I124+J124</f>
        <v>2919.60106</v>
      </c>
      <c r="E124" s="296"/>
      <c r="F124" s="296">
        <f>G124+H124</f>
        <v>1836.72</v>
      </c>
      <c r="G124" s="296">
        <f>G126+G127</f>
        <v>1799.9856</v>
      </c>
      <c r="H124" s="296">
        <f>H126+H127</f>
        <v>36.7344</v>
      </c>
      <c r="I124" s="296">
        <f>I126+I127</f>
        <v>981.12372</v>
      </c>
      <c r="J124" s="296">
        <f>J126+J127</f>
        <v>101.75734</v>
      </c>
      <c r="K124" s="298"/>
      <c r="L124" s="297"/>
    </row>
    <row r="125" spans="1:12" ht="35.25" customHeight="1">
      <c r="A125" s="125"/>
      <c r="B125" s="247" t="s">
        <v>529</v>
      </c>
      <c r="C125" s="248"/>
      <c r="D125" s="272"/>
      <c r="E125" s="272"/>
      <c r="F125" s="272"/>
      <c r="G125" s="272"/>
      <c r="H125" s="272"/>
      <c r="I125" s="272"/>
      <c r="J125" s="272"/>
      <c r="K125" s="248"/>
      <c r="L125" s="126"/>
    </row>
    <row r="126" spans="1:12" ht="35.25" customHeight="1">
      <c r="A126" s="125" t="s">
        <v>638</v>
      </c>
      <c r="B126" s="247" t="s">
        <v>531</v>
      </c>
      <c r="C126" s="248"/>
      <c r="D126" s="226">
        <f aca="true" t="shared" si="16" ref="D126:D128">E126+F126+I126+J126</f>
        <v>2035.1468100000002</v>
      </c>
      <c r="E126" s="226"/>
      <c r="F126" s="226">
        <f aca="true" t="shared" si="17" ref="F126:F128">G126+H126</f>
        <v>1836.72</v>
      </c>
      <c r="G126" s="226">
        <v>1799.9856</v>
      </c>
      <c r="H126" s="226">
        <v>36.7344</v>
      </c>
      <c r="I126" s="226">
        <v>96.66947</v>
      </c>
      <c r="J126" s="226">
        <v>101.75734</v>
      </c>
      <c r="K126" s="248"/>
      <c r="L126" s="287"/>
    </row>
    <row r="127" spans="1:12" ht="35.25" customHeight="1">
      <c r="A127" s="125" t="s">
        <v>639</v>
      </c>
      <c r="B127" s="247" t="s">
        <v>533</v>
      </c>
      <c r="C127" s="248"/>
      <c r="D127" s="226">
        <f t="shared" si="16"/>
        <v>884.45425</v>
      </c>
      <c r="E127" s="226"/>
      <c r="F127" s="226">
        <f t="shared" si="17"/>
        <v>0</v>
      </c>
      <c r="G127" s="226">
        <v>0</v>
      </c>
      <c r="H127" s="226">
        <v>0</v>
      </c>
      <c r="I127" s="226">
        <v>884.45425</v>
      </c>
      <c r="J127" s="226"/>
      <c r="K127" s="248"/>
      <c r="L127" s="287"/>
    </row>
    <row r="128" spans="1:12" ht="35.25" customHeight="1">
      <c r="A128" s="292" t="s">
        <v>140</v>
      </c>
      <c r="B128" s="293" t="s">
        <v>640</v>
      </c>
      <c r="C128" s="298"/>
      <c r="D128" s="296">
        <f t="shared" si="16"/>
        <v>2081.67565</v>
      </c>
      <c r="E128" s="296"/>
      <c r="F128" s="296">
        <f t="shared" si="17"/>
        <v>1068.01116</v>
      </c>
      <c r="G128" s="296">
        <f>G130+G131</f>
        <v>1046.65094</v>
      </c>
      <c r="H128" s="296">
        <f>H130+H131</f>
        <v>21.36022</v>
      </c>
      <c r="I128" s="296">
        <f>I130+I131</f>
        <v>954.4948999999999</v>
      </c>
      <c r="J128" s="296">
        <f>J130</f>
        <v>59.16959</v>
      </c>
      <c r="K128" s="298"/>
      <c r="L128" s="299"/>
    </row>
    <row r="129" spans="1:12" ht="35.25" customHeight="1">
      <c r="A129" s="125"/>
      <c r="B129" s="247" t="s">
        <v>529</v>
      </c>
      <c r="C129" s="248"/>
      <c r="D129" s="272"/>
      <c r="E129" s="272"/>
      <c r="F129" s="272"/>
      <c r="G129" s="272"/>
      <c r="H129" s="272"/>
      <c r="I129" s="272"/>
      <c r="J129" s="272"/>
      <c r="K129" s="248"/>
      <c r="L129" s="126"/>
    </row>
    <row r="130" spans="1:12" ht="35.25" customHeight="1">
      <c r="A130" s="125" t="s">
        <v>641</v>
      </c>
      <c r="B130" s="247" t="s">
        <v>531</v>
      </c>
      <c r="C130" s="248"/>
      <c r="D130" s="226">
        <f>E130+F130+I130+J130</f>
        <v>1183.39186</v>
      </c>
      <c r="E130" s="226"/>
      <c r="F130" s="226">
        <f aca="true" t="shared" si="18" ref="F130:F132">G130+H130</f>
        <v>1068.01116</v>
      </c>
      <c r="G130" s="226">
        <v>1046.65094</v>
      </c>
      <c r="H130" s="226">
        <v>21.36022</v>
      </c>
      <c r="I130" s="226">
        <v>56.21111</v>
      </c>
      <c r="J130" s="226">
        <v>59.16959</v>
      </c>
      <c r="K130" s="226"/>
      <c r="L130" s="287"/>
    </row>
    <row r="131" spans="1:12" ht="35.25" customHeight="1">
      <c r="A131" s="125" t="s">
        <v>642</v>
      </c>
      <c r="B131" s="247" t="s">
        <v>533</v>
      </c>
      <c r="C131" s="248"/>
      <c r="D131" s="226">
        <f>E131+F131+I131</f>
        <v>898.28379</v>
      </c>
      <c r="E131" s="226"/>
      <c r="F131" s="226">
        <f t="shared" si="18"/>
        <v>0</v>
      </c>
      <c r="G131" s="226"/>
      <c r="H131" s="226"/>
      <c r="I131" s="226">
        <v>898.28379</v>
      </c>
      <c r="J131" s="226"/>
      <c r="K131" s="248"/>
      <c r="L131" s="126"/>
    </row>
    <row r="132" spans="1:12" ht="35.25" customHeight="1">
      <c r="A132" s="292" t="s">
        <v>142</v>
      </c>
      <c r="B132" s="293" t="s">
        <v>643</v>
      </c>
      <c r="C132" s="298"/>
      <c r="D132" s="296">
        <f>E132+F132+I132+J132</f>
        <v>3481.2221</v>
      </c>
      <c r="E132" s="296"/>
      <c r="F132" s="296">
        <f t="shared" si="18"/>
        <v>1613.46884</v>
      </c>
      <c r="G132" s="296">
        <f>G134+G135</f>
        <v>1304.97158</v>
      </c>
      <c r="H132" s="296">
        <f>H134+H135</f>
        <v>308.49726</v>
      </c>
      <c r="I132" s="296">
        <f>I134+I135</f>
        <v>1786.1012299999998</v>
      </c>
      <c r="J132" s="296">
        <f>J134</f>
        <v>81.65203</v>
      </c>
      <c r="K132" s="298"/>
      <c r="L132" s="299"/>
    </row>
    <row r="133" spans="1:12" ht="35.25" customHeight="1">
      <c r="A133" s="125"/>
      <c r="B133" s="247" t="s">
        <v>529</v>
      </c>
      <c r="C133" s="248"/>
      <c r="D133" s="272"/>
      <c r="E133" s="272"/>
      <c r="F133" s="272"/>
      <c r="G133" s="272"/>
      <c r="H133" s="272"/>
      <c r="I133" s="272"/>
      <c r="J133" s="272"/>
      <c r="K133" s="248"/>
      <c r="L133" s="126"/>
    </row>
    <row r="134" spans="1:12" ht="35.25" customHeight="1">
      <c r="A134" s="125" t="s">
        <v>644</v>
      </c>
      <c r="B134" s="247" t="s">
        <v>531</v>
      </c>
      <c r="C134" s="248"/>
      <c r="D134" s="226">
        <f>E134+F134+I134+J134</f>
        <v>2216.97071</v>
      </c>
      <c r="E134" s="226"/>
      <c r="F134" s="226">
        <f aca="true" t="shared" si="19" ref="F134:F135">G134+H134</f>
        <v>1613.46884</v>
      </c>
      <c r="G134" s="226">
        <v>1304.97158</v>
      </c>
      <c r="H134" s="226">
        <v>308.49726</v>
      </c>
      <c r="I134" s="226">
        <v>521.84984</v>
      </c>
      <c r="J134" s="226">
        <v>81.65203</v>
      </c>
      <c r="K134" s="226"/>
      <c r="L134" s="287"/>
    </row>
    <row r="135" spans="1:12" ht="35.25" customHeight="1">
      <c r="A135" s="125" t="s">
        <v>645</v>
      </c>
      <c r="B135" s="247" t="s">
        <v>533</v>
      </c>
      <c r="C135" s="248"/>
      <c r="D135" s="226">
        <f>E135+F135+I135</f>
        <v>1264.25139</v>
      </c>
      <c r="E135" s="226"/>
      <c r="F135" s="226">
        <f t="shared" si="19"/>
        <v>0</v>
      </c>
      <c r="G135" s="226"/>
      <c r="H135" s="226"/>
      <c r="I135" s="226">
        <v>1264.25139</v>
      </c>
      <c r="J135" s="226"/>
      <c r="K135" s="248"/>
      <c r="L135" s="126"/>
    </row>
    <row r="136" spans="1:12" ht="65.25" customHeight="1">
      <c r="A136" s="292" t="s">
        <v>144</v>
      </c>
      <c r="B136" s="293" t="s">
        <v>646</v>
      </c>
      <c r="C136" s="298"/>
      <c r="D136" s="296">
        <f aca="true" t="shared" si="20" ref="D136:D137">I136</f>
        <v>1416.25931</v>
      </c>
      <c r="E136" s="296"/>
      <c r="F136" s="296">
        <v>0</v>
      </c>
      <c r="G136" s="296">
        <v>0</v>
      </c>
      <c r="H136" s="296">
        <v>0</v>
      </c>
      <c r="I136" s="296">
        <v>1416.25931</v>
      </c>
      <c r="J136" s="296">
        <v>0</v>
      </c>
      <c r="K136" s="298"/>
      <c r="L136" s="297"/>
    </row>
    <row r="137" spans="1:12" ht="65.25" customHeight="1">
      <c r="A137" s="292" t="s">
        <v>647</v>
      </c>
      <c r="B137" s="293" t="s">
        <v>546</v>
      </c>
      <c r="C137" s="298"/>
      <c r="D137" s="296">
        <f t="shared" si="20"/>
        <v>19.6</v>
      </c>
      <c r="E137" s="296"/>
      <c r="F137" s="296">
        <v>0</v>
      </c>
      <c r="G137" s="296">
        <v>0</v>
      </c>
      <c r="H137" s="296">
        <v>0</v>
      </c>
      <c r="I137" s="296">
        <v>19.6</v>
      </c>
      <c r="J137" s="296">
        <v>0</v>
      </c>
      <c r="K137" s="298"/>
      <c r="L137" s="297"/>
    </row>
    <row r="138" spans="1:12" ht="87" customHeight="1">
      <c r="A138" s="125" t="s">
        <v>505</v>
      </c>
      <c r="B138" s="247" t="s">
        <v>648</v>
      </c>
      <c r="C138" s="248">
        <v>2024</v>
      </c>
      <c r="D138" s="300">
        <f aca="true" t="shared" si="21" ref="D138:D140">E138+F138+I138+J138</f>
        <v>4954.2</v>
      </c>
      <c r="E138" s="272">
        <v>0</v>
      </c>
      <c r="F138" s="272">
        <f aca="true" t="shared" si="22" ref="F138:F140">G138+H138</f>
        <v>4706.5</v>
      </c>
      <c r="G138" s="272">
        <v>4612.37019</v>
      </c>
      <c r="H138" s="272">
        <v>94.12981</v>
      </c>
      <c r="I138" s="272">
        <v>247.7</v>
      </c>
      <c r="J138" s="272">
        <v>0</v>
      </c>
      <c r="K138" s="248" t="s">
        <v>211</v>
      </c>
      <c r="L138" s="126"/>
    </row>
    <row r="139" spans="1:12" ht="33" customHeight="1">
      <c r="A139" s="125" t="s">
        <v>157</v>
      </c>
      <c r="B139" s="247" t="s">
        <v>649</v>
      </c>
      <c r="C139" s="226"/>
      <c r="D139" s="300">
        <f t="shared" si="21"/>
        <v>3304.2</v>
      </c>
      <c r="E139" s="272"/>
      <c r="F139" s="272">
        <f t="shared" si="22"/>
        <v>3139</v>
      </c>
      <c r="G139" s="272">
        <v>3076.22019</v>
      </c>
      <c r="H139" s="272">
        <v>62.77981</v>
      </c>
      <c r="I139" s="272">
        <v>165.2</v>
      </c>
      <c r="J139" s="272"/>
      <c r="K139" s="226"/>
      <c r="L139" s="126"/>
    </row>
    <row r="140" spans="1:12" ht="36" customHeight="1">
      <c r="A140" s="125" t="s">
        <v>159</v>
      </c>
      <c r="B140" s="247" t="s">
        <v>650</v>
      </c>
      <c r="C140" s="248"/>
      <c r="D140" s="300">
        <f t="shared" si="21"/>
        <v>1650</v>
      </c>
      <c r="E140" s="272"/>
      <c r="F140" s="272">
        <f t="shared" si="22"/>
        <v>1567.5</v>
      </c>
      <c r="G140" s="272">
        <v>1536.15</v>
      </c>
      <c r="H140" s="272">
        <v>31.35</v>
      </c>
      <c r="I140" s="272">
        <v>82.5</v>
      </c>
      <c r="J140" s="272"/>
      <c r="K140" s="248"/>
      <c r="L140" s="126"/>
    </row>
    <row r="141" spans="1:12" ht="35.25" customHeight="1">
      <c r="A141" s="129" t="s">
        <v>651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</row>
    <row r="142" spans="1:12" ht="114" customHeight="1">
      <c r="A142" s="22" t="s">
        <v>652</v>
      </c>
      <c r="B142" s="247" t="s">
        <v>653</v>
      </c>
      <c r="C142" s="260">
        <v>2019</v>
      </c>
      <c r="D142" s="272">
        <f aca="true" t="shared" si="23" ref="D142:D143">E142+F142+I142+J142</f>
        <v>0</v>
      </c>
      <c r="E142" s="272">
        <v>0</v>
      </c>
      <c r="F142" s="272">
        <f>G142+H142</f>
        <v>0</v>
      </c>
      <c r="G142" s="272">
        <v>0</v>
      </c>
      <c r="H142" s="272">
        <v>0</v>
      </c>
      <c r="I142" s="272">
        <v>0</v>
      </c>
      <c r="J142" s="272">
        <v>0</v>
      </c>
      <c r="K142" s="248" t="s">
        <v>211</v>
      </c>
      <c r="L142" s="126" t="s">
        <v>654</v>
      </c>
    </row>
    <row r="143" spans="1:12" ht="144" customHeight="1">
      <c r="A143" s="22" t="s">
        <v>655</v>
      </c>
      <c r="B143" s="247" t="s">
        <v>656</v>
      </c>
      <c r="C143" s="260">
        <v>2020</v>
      </c>
      <c r="D143" s="272">
        <f t="shared" si="23"/>
        <v>0</v>
      </c>
      <c r="E143" s="226">
        <v>0</v>
      </c>
      <c r="F143" s="272">
        <v>0</v>
      </c>
      <c r="G143" s="226">
        <v>0</v>
      </c>
      <c r="H143" s="226">
        <v>0</v>
      </c>
      <c r="I143" s="226">
        <v>0</v>
      </c>
      <c r="J143" s="226">
        <v>0</v>
      </c>
      <c r="K143" s="248" t="s">
        <v>211</v>
      </c>
      <c r="L143" s="126" t="s">
        <v>654</v>
      </c>
    </row>
    <row r="144" spans="1:12" ht="140.25" customHeight="1">
      <c r="A144" s="269" t="s">
        <v>182</v>
      </c>
      <c r="B144" s="301" t="s">
        <v>656</v>
      </c>
      <c r="C144" s="11">
        <v>2021</v>
      </c>
      <c r="D144" s="95">
        <f>D145+D146</f>
        <v>568.5864599999999</v>
      </c>
      <c r="E144" s="95">
        <v>0</v>
      </c>
      <c r="F144" s="95">
        <f>F145+F146</f>
        <v>497.82989</v>
      </c>
      <c r="G144" s="95">
        <f>G145+G146</f>
        <v>487.87329</v>
      </c>
      <c r="H144" s="95">
        <f>H145+H146</f>
        <v>9.9566</v>
      </c>
      <c r="I144" s="95">
        <f>I145+I146</f>
        <v>70.75657</v>
      </c>
      <c r="J144" s="95">
        <v>0</v>
      </c>
      <c r="K144" s="64" t="s">
        <v>211</v>
      </c>
      <c r="L144" s="64" t="s">
        <v>657</v>
      </c>
    </row>
    <row r="145" spans="1:12" ht="46.5" customHeight="1">
      <c r="A145" s="125" t="s">
        <v>184</v>
      </c>
      <c r="B145" s="247" t="s">
        <v>658</v>
      </c>
      <c r="C145" s="22">
        <v>2021</v>
      </c>
      <c r="D145" s="67">
        <f>E145+F145+I145</f>
        <v>524.0314599999999</v>
      </c>
      <c r="E145" s="67">
        <v>0</v>
      </c>
      <c r="F145" s="67">
        <f>G145+H145</f>
        <v>497.82989</v>
      </c>
      <c r="G145" s="67">
        <v>487.87329</v>
      </c>
      <c r="H145" s="67">
        <v>9.9566</v>
      </c>
      <c r="I145" s="67">
        <v>26.20157</v>
      </c>
      <c r="J145" s="67">
        <v>0</v>
      </c>
      <c r="K145" s="64" t="s">
        <v>211</v>
      </c>
      <c r="L145" s="64"/>
    </row>
    <row r="146" spans="1:12" ht="63.75" customHeight="1">
      <c r="A146" s="125" t="s">
        <v>186</v>
      </c>
      <c r="B146" s="247" t="s">
        <v>659</v>
      </c>
      <c r="C146" s="22">
        <v>2021</v>
      </c>
      <c r="D146" s="67">
        <f>I146</f>
        <v>44.555</v>
      </c>
      <c r="E146" s="67">
        <v>0</v>
      </c>
      <c r="F146" s="67">
        <v>0</v>
      </c>
      <c r="G146" s="67">
        <v>0</v>
      </c>
      <c r="H146" s="67">
        <v>0</v>
      </c>
      <c r="I146" s="67">
        <v>44.555</v>
      </c>
      <c r="J146" s="67">
        <v>0</v>
      </c>
      <c r="K146" s="64" t="s">
        <v>211</v>
      </c>
      <c r="L146" s="126"/>
    </row>
    <row r="147" spans="1:16" ht="127.5" customHeight="1">
      <c r="A147" s="22" t="s">
        <v>660</v>
      </c>
      <c r="B147" s="247" t="s">
        <v>656</v>
      </c>
      <c r="C147" s="22">
        <v>2022</v>
      </c>
      <c r="D147" s="95">
        <f aca="true" t="shared" si="24" ref="D147:D150">E147+F147+I147+J147</f>
        <v>2958.0119999999997</v>
      </c>
      <c r="E147" s="95">
        <v>0</v>
      </c>
      <c r="F147" s="95">
        <f aca="true" t="shared" si="25" ref="F147:F150">G147+H147</f>
        <v>2810.09084</v>
      </c>
      <c r="G147" s="95">
        <f>G148</f>
        <v>2753.88876</v>
      </c>
      <c r="H147" s="95">
        <f>H148</f>
        <v>56.20208</v>
      </c>
      <c r="I147" s="95">
        <f>I148</f>
        <v>147.92116</v>
      </c>
      <c r="J147" s="95">
        <v>0</v>
      </c>
      <c r="K147" s="64" t="s">
        <v>211</v>
      </c>
      <c r="L147" s="126" t="s">
        <v>657</v>
      </c>
      <c r="N147" s="251"/>
      <c r="O147" s="251"/>
      <c r="P147" s="251"/>
    </row>
    <row r="148" spans="1:12" ht="35.25" customHeight="1">
      <c r="A148" s="22" t="s">
        <v>661</v>
      </c>
      <c r="B148" s="247" t="s">
        <v>662</v>
      </c>
      <c r="C148" s="22"/>
      <c r="D148" s="67">
        <f t="shared" si="24"/>
        <v>2958.0119999999997</v>
      </c>
      <c r="E148" s="67">
        <v>0</v>
      </c>
      <c r="F148" s="67">
        <f t="shared" si="25"/>
        <v>2810.09084</v>
      </c>
      <c r="G148" s="302">
        <v>2753.88876</v>
      </c>
      <c r="H148" s="302">
        <v>56.20208</v>
      </c>
      <c r="I148" s="302">
        <v>147.92116</v>
      </c>
      <c r="J148" s="95">
        <v>0</v>
      </c>
      <c r="K148" s="64"/>
      <c r="L148" s="126"/>
    </row>
    <row r="149" spans="1:16" ht="129" customHeight="1">
      <c r="A149" s="25" t="s">
        <v>663</v>
      </c>
      <c r="B149" s="293" t="s">
        <v>656</v>
      </c>
      <c r="C149" s="25">
        <v>2023</v>
      </c>
      <c r="D149" s="96">
        <f t="shared" si="24"/>
        <v>0</v>
      </c>
      <c r="E149" s="96">
        <v>0</v>
      </c>
      <c r="F149" s="96">
        <f t="shared" si="25"/>
        <v>0</v>
      </c>
      <c r="G149" s="303">
        <v>0</v>
      </c>
      <c r="H149" s="15">
        <v>0</v>
      </c>
      <c r="I149" s="15">
        <v>0</v>
      </c>
      <c r="J149" s="96">
        <v>0</v>
      </c>
      <c r="K149" s="88" t="s">
        <v>211</v>
      </c>
      <c r="L149" s="297" t="s">
        <v>654</v>
      </c>
      <c r="N149" s="29"/>
      <c r="O149" s="29"/>
      <c r="P149" s="29"/>
    </row>
    <row r="150" spans="1:16" ht="129" customHeight="1">
      <c r="A150" s="22" t="s">
        <v>664</v>
      </c>
      <c r="B150" s="247" t="s">
        <v>656</v>
      </c>
      <c r="C150" s="22">
        <v>2024</v>
      </c>
      <c r="D150" s="95">
        <f t="shared" si="24"/>
        <v>0</v>
      </c>
      <c r="E150" s="95">
        <v>0</v>
      </c>
      <c r="F150" s="95">
        <f t="shared" si="25"/>
        <v>0</v>
      </c>
      <c r="G150" s="95">
        <v>0</v>
      </c>
      <c r="H150" s="95">
        <v>0</v>
      </c>
      <c r="I150" s="95">
        <v>0</v>
      </c>
      <c r="J150" s="95">
        <v>0</v>
      </c>
      <c r="K150" s="64" t="s">
        <v>211</v>
      </c>
      <c r="L150" s="126" t="s">
        <v>657</v>
      </c>
      <c r="N150" s="29"/>
      <c r="O150" s="29"/>
      <c r="P150" s="29"/>
    </row>
    <row r="151" spans="1:13" ht="35.25" customHeight="1">
      <c r="A151" s="125"/>
      <c r="B151" s="304" t="s">
        <v>665</v>
      </c>
      <c r="C151" s="271" t="s">
        <v>21</v>
      </c>
      <c r="D151" s="272">
        <f>F151+I151+J151</f>
        <v>4740.09003</v>
      </c>
      <c r="E151" s="272">
        <v>0</v>
      </c>
      <c r="F151" s="272">
        <f>F20+F24+F36+F32</f>
        <v>2969.0850699999996</v>
      </c>
      <c r="G151" s="272">
        <f>G20+G24+G36+G32</f>
        <v>2642.48571</v>
      </c>
      <c r="H151" s="272">
        <f>H20+H24+H36+H32</f>
        <v>326.59936</v>
      </c>
      <c r="I151" s="272">
        <f>I20+I24+I36+I32</f>
        <v>1606.51271</v>
      </c>
      <c r="J151" s="272">
        <f>J17</f>
        <v>164.49225</v>
      </c>
      <c r="K151" s="64" t="s">
        <v>211</v>
      </c>
      <c r="L151" s="64"/>
      <c r="M151" s="251"/>
    </row>
    <row r="152" spans="1:13" ht="35.25" customHeight="1">
      <c r="A152" s="125"/>
      <c r="B152" s="304"/>
      <c r="C152" s="271"/>
      <c r="D152" s="272">
        <f>I152</f>
        <v>209.03500000000003</v>
      </c>
      <c r="E152" s="272">
        <v>0</v>
      </c>
      <c r="F152" s="272">
        <v>0</v>
      </c>
      <c r="G152" s="272">
        <v>0</v>
      </c>
      <c r="H152" s="272">
        <v>0</v>
      </c>
      <c r="I152" s="272">
        <f>I28</f>
        <v>209.03500000000003</v>
      </c>
      <c r="J152" s="272">
        <v>0</v>
      </c>
      <c r="K152" s="64" t="s">
        <v>538</v>
      </c>
      <c r="L152" s="64"/>
      <c r="M152" s="251"/>
    </row>
    <row r="153" spans="1:13" ht="35.25" customHeight="1">
      <c r="A153" s="125"/>
      <c r="B153" s="304"/>
      <c r="C153" s="271" t="s">
        <v>464</v>
      </c>
      <c r="D153" s="272">
        <f>D151+D152</f>
        <v>4949.12503</v>
      </c>
      <c r="E153" s="272">
        <f>E151</f>
        <v>0</v>
      </c>
      <c r="F153" s="272">
        <f>F151</f>
        <v>2969.0850699999996</v>
      </c>
      <c r="G153" s="272">
        <f>G151</f>
        <v>2642.48571</v>
      </c>
      <c r="H153" s="272">
        <f>H151</f>
        <v>326.59936</v>
      </c>
      <c r="I153" s="272">
        <f>I151+I152</f>
        <v>1815.54771</v>
      </c>
      <c r="J153" s="272">
        <f>J151+J152</f>
        <v>164.49225</v>
      </c>
      <c r="K153" s="64"/>
      <c r="L153" s="64"/>
      <c r="M153" s="251"/>
    </row>
    <row r="154" spans="1:13" ht="35.25" customHeight="1">
      <c r="A154" s="125"/>
      <c r="B154" s="304"/>
      <c r="C154" s="271">
        <v>2019</v>
      </c>
      <c r="D154" s="272">
        <f aca="true" t="shared" si="26" ref="D154:D156">E154+F154+I154+J154</f>
        <v>6058.89968</v>
      </c>
      <c r="E154" s="272">
        <f>E50+E46+E42+E38</f>
        <v>0</v>
      </c>
      <c r="F154" s="272">
        <f aca="true" t="shared" si="27" ref="F154:F157">G154+H154</f>
        <v>3647.54479</v>
      </c>
      <c r="G154" s="272">
        <f>G50+G46+G42+G38+G62</f>
        <v>3574.59389</v>
      </c>
      <c r="H154" s="272">
        <f>H50+H46+H42+H38+H62</f>
        <v>72.95089999999999</v>
      </c>
      <c r="I154" s="272">
        <f>I50+I46+I42+I38+I62</f>
        <v>2411.35489</v>
      </c>
      <c r="J154" s="272">
        <f>J50+J46+J42+J38+J62</f>
        <v>0</v>
      </c>
      <c r="K154" s="64" t="s">
        <v>211</v>
      </c>
      <c r="L154" s="64"/>
      <c r="M154" s="251"/>
    </row>
    <row r="155" spans="1:13" ht="35.25" customHeight="1">
      <c r="A155" s="125"/>
      <c r="B155" s="304"/>
      <c r="C155" s="271"/>
      <c r="D155" s="272">
        <f t="shared" si="26"/>
        <v>3242.00526</v>
      </c>
      <c r="E155" s="272">
        <f>E58+E54</f>
        <v>0</v>
      </c>
      <c r="F155" s="272">
        <f t="shared" si="27"/>
        <v>0</v>
      </c>
      <c r="G155" s="272">
        <f>G58+G54</f>
        <v>0</v>
      </c>
      <c r="H155" s="272">
        <f>H58+H54</f>
        <v>0</v>
      </c>
      <c r="I155" s="272">
        <f>I58+I54</f>
        <v>3242.00526</v>
      </c>
      <c r="J155" s="272">
        <f>J58+J54</f>
        <v>0</v>
      </c>
      <c r="K155" s="64" t="s">
        <v>538</v>
      </c>
      <c r="L155" s="64"/>
      <c r="M155" s="251"/>
    </row>
    <row r="156" spans="1:13" ht="35.25" customHeight="1">
      <c r="A156" s="125"/>
      <c r="B156" s="304"/>
      <c r="C156" s="271" t="s">
        <v>465</v>
      </c>
      <c r="D156" s="272">
        <f t="shared" si="26"/>
        <v>9300.90494</v>
      </c>
      <c r="E156" s="272">
        <f>SUM(E154:E155)</f>
        <v>0</v>
      </c>
      <c r="F156" s="272">
        <f t="shared" si="27"/>
        <v>3647.54479</v>
      </c>
      <c r="G156" s="272">
        <f>SUM(G154:G155)</f>
        <v>3574.59389</v>
      </c>
      <c r="H156" s="272">
        <f>SUM(H154:H155)</f>
        <v>72.95089999999999</v>
      </c>
      <c r="I156" s="272">
        <f>SUM(I154:I155)</f>
        <v>5653.36015</v>
      </c>
      <c r="J156" s="272">
        <f>SUM(J154:J155)</f>
        <v>0</v>
      </c>
      <c r="K156" s="126"/>
      <c r="L156" s="64"/>
      <c r="M156" s="251"/>
    </row>
    <row r="157" spans="1:13" ht="35.25" customHeight="1">
      <c r="A157" s="125"/>
      <c r="B157" s="304"/>
      <c r="C157" s="271" t="s">
        <v>25</v>
      </c>
      <c r="D157" s="272">
        <f>F157+I157</f>
        <v>2115.2445900000002</v>
      </c>
      <c r="E157" s="272">
        <v>0</v>
      </c>
      <c r="F157" s="272">
        <f t="shared" si="27"/>
        <v>1423.6954700000001</v>
      </c>
      <c r="G157" s="272">
        <f>G63</f>
        <v>1356.24838</v>
      </c>
      <c r="H157" s="272">
        <f>H63</f>
        <v>67.44709</v>
      </c>
      <c r="I157" s="272">
        <f>I63</f>
        <v>691.54912</v>
      </c>
      <c r="J157" s="272">
        <v>0</v>
      </c>
      <c r="K157" s="64" t="s">
        <v>211</v>
      </c>
      <c r="L157" s="64"/>
      <c r="M157" s="251"/>
    </row>
    <row r="158" spans="1:17" ht="35.25" customHeight="1">
      <c r="A158" s="125"/>
      <c r="B158" s="304"/>
      <c r="C158" s="271" t="s">
        <v>27</v>
      </c>
      <c r="D158" s="272">
        <f>D87+D144</f>
        <v>9665.36292</v>
      </c>
      <c r="E158" s="272">
        <f>E87+E144</f>
        <v>0</v>
      </c>
      <c r="F158" s="272">
        <f>F87+F144</f>
        <v>5543.5</v>
      </c>
      <c r="G158" s="272">
        <f>G87+G144</f>
        <v>4355.414000000001</v>
      </c>
      <c r="H158" s="272">
        <f>H87+H144</f>
        <v>1188.086</v>
      </c>
      <c r="I158" s="272">
        <f>I87+I144</f>
        <v>3814.95443</v>
      </c>
      <c r="J158" s="272">
        <f>J87</f>
        <v>306.90849000000003</v>
      </c>
      <c r="K158" s="64" t="s">
        <v>211</v>
      </c>
      <c r="L158" s="64"/>
      <c r="M158" s="251"/>
      <c r="N158" s="251"/>
      <c r="O158" s="29"/>
      <c r="Q158" s="29"/>
    </row>
    <row r="159" spans="1:14" ht="35.25" customHeight="1">
      <c r="A159" s="125"/>
      <c r="B159" s="304"/>
      <c r="C159" s="271" t="s">
        <v>29</v>
      </c>
      <c r="D159" s="272">
        <f aca="true" t="shared" si="28" ref="D159:D162">F159+I159+J159</f>
        <v>6712.52580202</v>
      </c>
      <c r="E159" s="272">
        <v>0</v>
      </c>
      <c r="F159" s="272">
        <f aca="true" t="shared" si="29" ref="F159:F162">G159+H159</f>
        <v>4380.80000202</v>
      </c>
      <c r="G159" s="272">
        <f>G113+G147</f>
        <v>4017.6076120199996</v>
      </c>
      <c r="H159" s="272">
        <f>H113+H147</f>
        <v>363.19239000000005</v>
      </c>
      <c r="I159" s="272">
        <f>I113+I147</f>
        <v>2196.33936</v>
      </c>
      <c r="J159" s="272">
        <f>J113</f>
        <v>135.38644</v>
      </c>
      <c r="K159" s="64" t="s">
        <v>211</v>
      </c>
      <c r="L159" s="64"/>
      <c r="M159" s="251"/>
      <c r="N159" s="29"/>
    </row>
    <row r="160" spans="1:16" ht="35.25" customHeight="1">
      <c r="A160" s="125"/>
      <c r="B160" s="304"/>
      <c r="C160" s="294" t="s">
        <v>31</v>
      </c>
      <c r="D160" s="296">
        <f t="shared" si="28"/>
        <v>9918.358119999999</v>
      </c>
      <c r="E160" s="296">
        <f>E123+E149</f>
        <v>0</v>
      </c>
      <c r="F160" s="296">
        <f t="shared" si="29"/>
        <v>4518.2</v>
      </c>
      <c r="G160" s="296">
        <f>G123+G149</f>
        <v>4151.60812</v>
      </c>
      <c r="H160" s="296">
        <f>H123+H149</f>
        <v>366.59188</v>
      </c>
      <c r="I160" s="296">
        <f>I123+I149</f>
        <v>5157.579159999999</v>
      </c>
      <c r="J160" s="296">
        <f>J123</f>
        <v>242.57896</v>
      </c>
      <c r="K160" s="88" t="s">
        <v>211</v>
      </c>
      <c r="L160" s="64"/>
      <c r="M160" s="251"/>
      <c r="N160" s="29"/>
      <c r="O160" s="29"/>
      <c r="P160" s="29"/>
    </row>
    <row r="161" spans="1:13" ht="35.25" customHeight="1">
      <c r="A161" s="125"/>
      <c r="B161" s="304"/>
      <c r="C161" s="271" t="s">
        <v>40</v>
      </c>
      <c r="D161" s="272">
        <f t="shared" si="28"/>
        <v>4954.2</v>
      </c>
      <c r="E161" s="272">
        <v>0</v>
      </c>
      <c r="F161" s="272">
        <f t="shared" si="29"/>
        <v>4706.5</v>
      </c>
      <c r="G161" s="272">
        <f>G138+G150</f>
        <v>4612.37019</v>
      </c>
      <c r="H161" s="272">
        <f>H138+H150</f>
        <v>94.12981</v>
      </c>
      <c r="I161" s="272">
        <f>I138+I150</f>
        <v>247.7</v>
      </c>
      <c r="J161" s="272">
        <f>J138+J150</f>
        <v>0</v>
      </c>
      <c r="K161" s="64" t="s">
        <v>211</v>
      </c>
      <c r="L161" s="64"/>
      <c r="M161" s="251"/>
    </row>
    <row r="162" spans="1:13" ht="35.25" customHeight="1">
      <c r="A162" s="125"/>
      <c r="B162" s="304"/>
      <c r="C162" s="271" t="s">
        <v>34</v>
      </c>
      <c r="D162" s="272">
        <f t="shared" si="28"/>
        <v>0</v>
      </c>
      <c r="E162" s="272">
        <v>0</v>
      </c>
      <c r="F162" s="272">
        <f t="shared" si="29"/>
        <v>0</v>
      </c>
      <c r="G162" s="272">
        <v>0</v>
      </c>
      <c r="H162" s="272">
        <v>0</v>
      </c>
      <c r="I162" s="272">
        <v>0</v>
      </c>
      <c r="J162" s="272">
        <v>0</v>
      </c>
      <c r="K162" s="64" t="s">
        <v>211</v>
      </c>
      <c r="L162" s="64"/>
      <c r="M162" s="251"/>
    </row>
    <row r="163" spans="1:14" ht="35.25" customHeight="1">
      <c r="A163" s="125"/>
      <c r="B163" s="305" t="s">
        <v>35</v>
      </c>
      <c r="C163" s="271" t="s">
        <v>666</v>
      </c>
      <c r="D163" s="272">
        <f>D153+D156+D157+D158+D159+D160+D161+D162</f>
        <v>47615.72140201999</v>
      </c>
      <c r="E163" s="272">
        <f>E153+E156+E157+E158+E159+E160+E161+E162</f>
        <v>0</v>
      </c>
      <c r="F163" s="272">
        <f>F153+F156+F157+F158+F159+F160+F161+F162</f>
        <v>27189.32533202</v>
      </c>
      <c r="G163" s="272">
        <f>G153+G156+G157+G158+G159+G160+G161+G162</f>
        <v>24710.32790202</v>
      </c>
      <c r="H163" s="272">
        <f>H153+H156+H157+H158+H159+H160+H161+H162</f>
        <v>2478.99743</v>
      </c>
      <c r="I163" s="272">
        <f>I153+I156+I157+I158+I159+I160+I161+I162</f>
        <v>19577.02993</v>
      </c>
      <c r="J163" s="272">
        <f>J153+J156+J157+J158+J159+J160+J161+J162</f>
        <v>849.3661400000001</v>
      </c>
      <c r="K163" s="126"/>
      <c r="L163" s="64"/>
      <c r="M163" s="251"/>
      <c r="N163" s="29"/>
    </row>
    <row r="164" spans="1:12" ht="35.25" customHeight="1">
      <c r="A164" s="306" t="s">
        <v>516</v>
      </c>
      <c r="B164" s="307"/>
      <c r="C164" s="308"/>
      <c r="D164" s="309"/>
      <c r="E164" s="308"/>
      <c r="F164" s="308"/>
      <c r="G164" s="308"/>
      <c r="H164" s="308"/>
      <c r="I164" s="308"/>
      <c r="J164" s="308"/>
      <c r="K164" s="308"/>
      <c r="L164" s="308"/>
    </row>
    <row r="165" spans="3:12" ht="35.25" customHeight="1">
      <c r="C165" s="307"/>
      <c r="D165" s="310"/>
      <c r="E165" s="310"/>
      <c r="F165" s="310"/>
      <c r="G165" s="310"/>
      <c r="H165" s="310"/>
      <c r="I165" s="310"/>
      <c r="J165" s="307"/>
      <c r="K165" s="307"/>
      <c r="L165" s="307"/>
    </row>
    <row r="166" spans="1:12" ht="35.25" customHeight="1">
      <c r="A166" s="311"/>
      <c r="B166" s="312"/>
      <c r="C166" s="312"/>
      <c r="D166" s="313"/>
      <c r="E166" s="312"/>
      <c r="F166" s="312"/>
      <c r="G166" s="312"/>
      <c r="H166" s="312"/>
      <c r="I166" s="312"/>
      <c r="J166" s="312"/>
      <c r="K166" s="312"/>
      <c r="L166" s="312"/>
    </row>
    <row r="167" spans="1:12" ht="35.25" customHeight="1">
      <c r="A167" s="311"/>
      <c r="B167" s="310"/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</row>
    <row r="168" spans="1:12" ht="35.25" customHeight="1">
      <c r="A168" s="311"/>
      <c r="B168" s="307"/>
      <c r="C168" s="307"/>
      <c r="D168" s="307"/>
      <c r="E168" s="307"/>
      <c r="F168" s="307"/>
      <c r="G168" s="307"/>
      <c r="H168" s="307"/>
      <c r="I168" s="307"/>
      <c r="J168" s="307"/>
      <c r="K168" s="307"/>
      <c r="L168" s="307"/>
    </row>
    <row r="169" spans="1:12" ht="35.25" customHeight="1">
      <c r="A169" s="311"/>
      <c r="B169" s="307"/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</row>
    <row r="170" spans="1:12" ht="35.25" customHeight="1">
      <c r="A170" s="311"/>
      <c r="B170" s="312"/>
      <c r="C170" s="312"/>
      <c r="D170" s="314"/>
      <c r="E170" s="314"/>
      <c r="F170" s="314"/>
      <c r="G170" s="314"/>
      <c r="H170" s="314"/>
      <c r="I170" s="314"/>
      <c r="J170" s="314"/>
      <c r="K170" s="312"/>
      <c r="L170" s="312"/>
    </row>
    <row r="171" spans="1:12" ht="35.25" customHeight="1">
      <c r="A171" s="142"/>
      <c r="B171" s="315"/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</row>
    <row r="172" spans="1:12" ht="35.25" customHeight="1">
      <c r="A172" s="142"/>
      <c r="B172" s="316"/>
      <c r="C172" s="317"/>
      <c r="D172" s="317"/>
      <c r="E172" s="317"/>
      <c r="F172" s="317"/>
      <c r="G172" s="317"/>
      <c r="H172" s="317"/>
      <c r="I172" s="317"/>
      <c r="J172" s="317"/>
      <c r="K172" s="317"/>
      <c r="L172" s="317"/>
    </row>
    <row r="173" spans="1:12" ht="35.25" customHeight="1">
      <c r="A173" s="142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</sheetData>
  <sheetProtection selectLockedCells="1" selectUnlockedCells="1"/>
  <mergeCells count="62">
    <mergeCell ref="I1:L1"/>
    <mergeCell ref="I2:L2"/>
    <mergeCell ref="I3:L3"/>
    <mergeCell ref="I4:L4"/>
    <mergeCell ref="A6:L6"/>
    <mergeCell ref="A7:A12"/>
    <mergeCell ref="B7:B12"/>
    <mergeCell ref="C7:C12"/>
    <mergeCell ref="D7:D12"/>
    <mergeCell ref="E7:I7"/>
    <mergeCell ref="J7:J12"/>
    <mergeCell ref="K7:K12"/>
    <mergeCell ref="L7:L12"/>
    <mergeCell ref="E8:E12"/>
    <mergeCell ref="F8:I8"/>
    <mergeCell ref="F9:H10"/>
    <mergeCell ref="I9:I12"/>
    <mergeCell ref="F11:F12"/>
    <mergeCell ref="G11:H11"/>
    <mergeCell ref="B14:L14"/>
    <mergeCell ref="A15:L15"/>
    <mergeCell ref="A16:L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L20:L21"/>
    <mergeCell ref="L22:L36"/>
    <mergeCell ref="K28:K31"/>
    <mergeCell ref="K32:K33"/>
    <mergeCell ref="K34:K35"/>
    <mergeCell ref="K38:K42"/>
    <mergeCell ref="L38:L57"/>
    <mergeCell ref="K43:K45"/>
    <mergeCell ref="K46:K49"/>
    <mergeCell ref="K50:K53"/>
    <mergeCell ref="K54:K57"/>
    <mergeCell ref="K60:K61"/>
    <mergeCell ref="K64:K76"/>
    <mergeCell ref="L64:L76"/>
    <mergeCell ref="L77:L86"/>
    <mergeCell ref="A141:L141"/>
    <mergeCell ref="L144:L145"/>
    <mergeCell ref="A151:A163"/>
    <mergeCell ref="B151:B162"/>
    <mergeCell ref="C151:C152"/>
    <mergeCell ref="L151:L155"/>
    <mergeCell ref="C154:C155"/>
    <mergeCell ref="L156:L163"/>
    <mergeCell ref="B167:L167"/>
    <mergeCell ref="B168:L168"/>
    <mergeCell ref="B169:L169"/>
    <mergeCell ref="B171:L171"/>
    <mergeCell ref="B173:L173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72"/>
  <rowBreaks count="9" manualBreakCount="9">
    <brk id="19" max="255" man="1"/>
    <brk id="37" max="255" man="1"/>
    <brk id="57" max="255" man="1"/>
    <brk id="75" max="255" man="1"/>
    <brk id="90" max="255" man="1"/>
    <brk id="111" max="255" man="1"/>
    <brk id="126" max="255" man="1"/>
    <brk id="142" max="255" man="1"/>
    <brk id="149" max="255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36.28125" style="211" customWidth="1"/>
    <col min="3" max="3" width="27.28125" style="0" customWidth="1"/>
    <col min="4" max="4" width="9.28125" style="0" customWidth="1"/>
    <col min="5" max="5" width="8.8515625" style="0" customWidth="1"/>
    <col min="6" max="6" width="12.421875" style="0" customWidth="1"/>
    <col min="7" max="7" width="13.28125" style="0" customWidth="1"/>
    <col min="8" max="8" width="10.421875" style="0" customWidth="1"/>
    <col min="9" max="9" width="17.8515625" style="0" customWidth="1"/>
    <col min="10" max="10" width="20.28125" style="0" customWidth="1"/>
    <col min="11" max="11" width="15.7109375" style="0" customWidth="1"/>
    <col min="12" max="12" width="14.57421875" style="0" customWidth="1"/>
    <col min="13" max="13" width="13.28125" style="0" customWidth="1"/>
    <col min="14" max="14" width="14.7109375" style="46" customWidth="1"/>
    <col min="15" max="16" width="14.421875" style="46" customWidth="1"/>
    <col min="17" max="16384" width="8.8515625" style="0" customWidth="1"/>
  </cols>
  <sheetData>
    <row r="1" spans="11:16" ht="15.75" customHeight="1">
      <c r="K1" s="318"/>
      <c r="L1" s="177" t="s">
        <v>667</v>
      </c>
      <c r="M1" s="177"/>
      <c r="N1" s="177"/>
      <c r="O1" s="177"/>
      <c r="P1" s="177"/>
    </row>
    <row r="2" spans="11:16" ht="51.75" customHeight="1">
      <c r="K2" s="318"/>
      <c r="L2" s="178" t="s">
        <v>508</v>
      </c>
      <c r="M2" s="178"/>
      <c r="N2" s="178"/>
      <c r="O2" s="178"/>
      <c r="P2" s="178"/>
    </row>
    <row r="3" spans="12:16" ht="44.25" customHeight="1">
      <c r="L3" s="178" t="s">
        <v>668</v>
      </c>
      <c r="M3" s="178"/>
      <c r="N3" s="178"/>
      <c r="O3" s="178"/>
      <c r="P3" s="178"/>
    </row>
    <row r="5" spans="1:16" ht="52.5" customHeight="1">
      <c r="A5" s="319" t="s">
        <v>669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1:16" ht="101.25" customHeight="1">
      <c r="A6" s="320"/>
      <c r="B6" s="321" t="s">
        <v>670</v>
      </c>
      <c r="C6" s="321" t="s">
        <v>671</v>
      </c>
      <c r="D6" s="322" t="s">
        <v>672</v>
      </c>
      <c r="E6" s="322"/>
      <c r="F6" s="322"/>
      <c r="G6" s="322"/>
      <c r="H6" s="322"/>
      <c r="I6" s="323" t="s">
        <v>673</v>
      </c>
      <c r="J6" s="323"/>
      <c r="K6" s="323"/>
      <c r="L6" s="323"/>
      <c r="M6" s="323"/>
      <c r="N6" s="323"/>
      <c r="O6" s="323"/>
      <c r="P6" s="323"/>
    </row>
    <row r="7" spans="1:16" ht="30.75">
      <c r="A7" s="320"/>
      <c r="B7" s="324"/>
      <c r="C7" s="325"/>
      <c r="D7" s="325" t="s">
        <v>674</v>
      </c>
      <c r="E7" s="325" t="s">
        <v>675</v>
      </c>
      <c r="F7" s="325" t="s">
        <v>676</v>
      </c>
      <c r="G7" s="325" t="s">
        <v>677</v>
      </c>
      <c r="H7" s="325" t="s">
        <v>678</v>
      </c>
      <c r="I7" s="326">
        <v>2018</v>
      </c>
      <c r="J7" s="326">
        <v>2019</v>
      </c>
      <c r="K7" s="326">
        <v>2020</v>
      </c>
      <c r="L7" s="327">
        <v>2021</v>
      </c>
      <c r="M7" s="327">
        <v>2022</v>
      </c>
      <c r="N7" s="328">
        <v>2023</v>
      </c>
      <c r="O7" s="329">
        <v>2024</v>
      </c>
      <c r="P7" s="329">
        <v>2025</v>
      </c>
    </row>
    <row r="8" spans="1:16" ht="30" customHeight="1">
      <c r="A8" s="323" t="s">
        <v>679</v>
      </c>
      <c r="B8" s="321" t="s">
        <v>680</v>
      </c>
      <c r="C8" s="330" t="s">
        <v>13</v>
      </c>
      <c r="D8" s="320"/>
      <c r="E8" s="320"/>
      <c r="F8" s="320"/>
      <c r="G8" s="320"/>
      <c r="H8" s="320"/>
      <c r="I8" s="331">
        <f>I9+I10</f>
        <v>4949.12503</v>
      </c>
      <c r="J8" s="331">
        <f>J9+J10</f>
        <v>9300.90494</v>
      </c>
      <c r="K8" s="331">
        <f>K9+K10</f>
        <v>2115.24459</v>
      </c>
      <c r="L8" s="331">
        <f>L9+L10</f>
        <v>9358.45443</v>
      </c>
      <c r="M8" s="331">
        <f>M9+M10</f>
        <v>6577.139359999999</v>
      </c>
      <c r="N8" s="332">
        <f>N9+N10</f>
        <v>9675.77916</v>
      </c>
      <c r="O8" s="333">
        <f>O9+O10</f>
        <v>4954.2</v>
      </c>
      <c r="P8" s="333">
        <f>P9+P10</f>
        <v>0</v>
      </c>
    </row>
    <row r="9" spans="1:16" ht="30" customHeight="1">
      <c r="A9" s="323"/>
      <c r="B9" s="321"/>
      <c r="C9" s="330" t="s">
        <v>681</v>
      </c>
      <c r="D9" s="320"/>
      <c r="E9" s="320"/>
      <c r="F9" s="334"/>
      <c r="G9" s="320"/>
      <c r="H9" s="320"/>
      <c r="I9" s="335">
        <f>I12+I13+I30</f>
        <v>4740.09003</v>
      </c>
      <c r="J9" s="335">
        <f>J12+J13+J30+J14</f>
        <v>6058.89968</v>
      </c>
      <c r="K9" s="335">
        <f>K12+K13+K30+K14+K15</f>
        <v>2115.24459</v>
      </c>
      <c r="L9" s="335">
        <f>L12+L13+L14+L15+L31+L32</f>
        <v>9358.45443</v>
      </c>
      <c r="M9" s="335">
        <f>M12+M13+M14+M15+M31+M32</f>
        <v>6577.139359999999</v>
      </c>
      <c r="N9" s="336">
        <f>N12+N13+N30+N14+N15</f>
        <v>9675.77916</v>
      </c>
      <c r="O9" s="337">
        <f>O12+O13+O30</f>
        <v>4954.2</v>
      </c>
      <c r="P9" s="337">
        <f>P12+P13+P30</f>
        <v>0</v>
      </c>
    </row>
    <row r="10" spans="1:16" ht="30" customHeight="1">
      <c r="A10" s="323"/>
      <c r="B10" s="321"/>
      <c r="C10" s="330" t="s">
        <v>39</v>
      </c>
      <c r="D10" s="320"/>
      <c r="E10" s="320"/>
      <c r="F10" s="320"/>
      <c r="G10" s="320"/>
      <c r="H10" s="320"/>
      <c r="I10" s="335">
        <f>I16</f>
        <v>209.035</v>
      </c>
      <c r="J10" s="335">
        <f>J16+J17</f>
        <v>3242.00526</v>
      </c>
      <c r="K10" s="335">
        <f>K16+K17</f>
        <v>0</v>
      </c>
      <c r="L10" s="335">
        <f>L16</f>
        <v>0</v>
      </c>
      <c r="M10" s="335">
        <f>M16</f>
        <v>0</v>
      </c>
      <c r="N10" s="336">
        <f>N16</f>
        <v>0</v>
      </c>
      <c r="O10" s="337">
        <f>O16</f>
        <v>0</v>
      </c>
      <c r="P10" s="337">
        <f>P16</f>
        <v>0</v>
      </c>
    </row>
    <row r="11" spans="1:16" ht="30" customHeight="1">
      <c r="A11" s="338" t="s">
        <v>682</v>
      </c>
      <c r="B11" s="339" t="s">
        <v>683</v>
      </c>
      <c r="C11" s="340" t="s">
        <v>684</v>
      </c>
      <c r="D11" s="341"/>
      <c r="E11" s="341"/>
      <c r="F11" s="341"/>
      <c r="G11" s="341"/>
      <c r="H11" s="341"/>
      <c r="I11" s="336">
        <f>I12+I13+I16</f>
        <v>4949.12503</v>
      </c>
      <c r="J11" s="336">
        <f>J12+J13+J16+J14</f>
        <v>9051.92694</v>
      </c>
      <c r="K11" s="336">
        <f>K12+K13+K16+K17+K14+K15</f>
        <v>2115.24459</v>
      </c>
      <c r="L11" s="336">
        <f>L12+L13+L16+L14</f>
        <v>7632.81534</v>
      </c>
      <c r="M11" s="336">
        <f>M12+M13+M16+M14+M15</f>
        <v>3619.12736</v>
      </c>
      <c r="N11" s="336">
        <f>N12+N13+N16</f>
        <v>4460</v>
      </c>
      <c r="O11" s="342">
        <f>O12+O13+O16</f>
        <v>4954.2</v>
      </c>
      <c r="P11" s="342">
        <f>P12+P13+P16</f>
        <v>0</v>
      </c>
    </row>
    <row r="12" spans="1:16" ht="30" customHeight="1">
      <c r="A12" s="338"/>
      <c r="B12" s="339"/>
      <c r="C12" s="340" t="s">
        <v>681</v>
      </c>
      <c r="D12" s="341">
        <v>733</v>
      </c>
      <c r="E12" s="343" t="s">
        <v>685</v>
      </c>
      <c r="F12" s="343" t="s">
        <v>686</v>
      </c>
      <c r="G12" s="344" t="s">
        <v>687</v>
      </c>
      <c r="H12" s="341" t="s">
        <v>688</v>
      </c>
      <c r="I12" s="336">
        <f>I18+I20+I23</f>
        <v>3298.88375</v>
      </c>
      <c r="J12" s="336">
        <f>J18+J20+J23</f>
        <v>3839.52083</v>
      </c>
      <c r="K12" s="336">
        <f>K19+K21+K24</f>
        <v>1456.77787</v>
      </c>
      <c r="L12" s="336">
        <f>L19+L21+L24</f>
        <v>4154.17907</v>
      </c>
      <c r="M12" s="336">
        <f>M19+M21+M24</f>
        <v>1357.388</v>
      </c>
      <c r="N12" s="336">
        <f>N19+N21+N24</f>
        <v>4460</v>
      </c>
      <c r="O12" s="342">
        <f>O19+O21+O24</f>
        <v>4954.2</v>
      </c>
      <c r="P12" s="342">
        <f>P19+P21+P24</f>
        <v>0</v>
      </c>
    </row>
    <row r="13" spans="1:16" ht="30" customHeight="1">
      <c r="A13" s="338"/>
      <c r="B13" s="339"/>
      <c r="C13" s="340" t="s">
        <v>681</v>
      </c>
      <c r="D13" s="341">
        <v>733</v>
      </c>
      <c r="E13" s="343" t="s">
        <v>685</v>
      </c>
      <c r="F13" s="343" t="s">
        <v>686</v>
      </c>
      <c r="G13" s="344">
        <v>1350155550</v>
      </c>
      <c r="H13" s="341">
        <v>811</v>
      </c>
      <c r="I13" s="336">
        <f>I26</f>
        <v>1441.20628</v>
      </c>
      <c r="J13" s="336">
        <f aca="true" t="shared" si="0" ref="J13:J14">J25</f>
        <v>1906.29685</v>
      </c>
      <c r="K13" s="336">
        <v>0</v>
      </c>
      <c r="L13" s="336">
        <f aca="true" t="shared" si="1" ref="L13:L14">L25</f>
        <v>0</v>
      </c>
      <c r="M13" s="336">
        <f aca="true" t="shared" si="2" ref="M13:M14">M25</f>
        <v>0</v>
      </c>
      <c r="N13" s="336">
        <f aca="true" t="shared" si="3" ref="N13:N14">N25</f>
        <v>0</v>
      </c>
      <c r="O13" s="342">
        <f aca="true" t="shared" si="4" ref="O13:O14">O25</f>
        <v>0</v>
      </c>
      <c r="P13" s="342">
        <f aca="true" t="shared" si="5" ref="P13:P14">P25</f>
        <v>0</v>
      </c>
    </row>
    <row r="14" spans="1:16" ht="30" customHeight="1">
      <c r="A14" s="338"/>
      <c r="B14" s="339"/>
      <c r="C14" s="340" t="s">
        <v>681</v>
      </c>
      <c r="D14" s="341">
        <v>733</v>
      </c>
      <c r="E14" s="343" t="s">
        <v>685</v>
      </c>
      <c r="F14" s="343" t="s">
        <v>686</v>
      </c>
      <c r="G14" s="344">
        <v>1350120220</v>
      </c>
      <c r="H14" s="341">
        <v>244</v>
      </c>
      <c r="I14" s="336"/>
      <c r="J14" s="336">
        <f t="shared" si="0"/>
        <v>313.082</v>
      </c>
      <c r="K14" s="336">
        <f>K26</f>
        <v>616.60952</v>
      </c>
      <c r="L14" s="336">
        <f t="shared" si="1"/>
        <v>3478.63627</v>
      </c>
      <c r="M14" s="336">
        <f t="shared" si="2"/>
        <v>1965.73936</v>
      </c>
      <c r="N14" s="336">
        <f t="shared" si="3"/>
        <v>4919.77916</v>
      </c>
      <c r="O14" s="342">
        <f t="shared" si="4"/>
        <v>0</v>
      </c>
      <c r="P14" s="342">
        <f t="shared" si="5"/>
        <v>0</v>
      </c>
    </row>
    <row r="15" spans="1:16" ht="30" customHeight="1">
      <c r="A15" s="338"/>
      <c r="B15" s="339"/>
      <c r="C15" s="340" t="s">
        <v>681</v>
      </c>
      <c r="D15" s="341">
        <v>733</v>
      </c>
      <c r="E15" s="343" t="s">
        <v>685</v>
      </c>
      <c r="F15" s="343" t="s">
        <v>686</v>
      </c>
      <c r="G15" s="344" t="s">
        <v>689</v>
      </c>
      <c r="H15" s="341">
        <v>244</v>
      </c>
      <c r="I15" s="336"/>
      <c r="J15" s="336"/>
      <c r="K15" s="336">
        <f>K22+K27</f>
        <v>41.8572</v>
      </c>
      <c r="L15" s="336">
        <f>L22+L27</f>
        <v>1157.0526300000001</v>
      </c>
      <c r="M15" s="336">
        <f>M22+M27</f>
        <v>296</v>
      </c>
      <c r="N15" s="336">
        <f>N22+N27</f>
        <v>296</v>
      </c>
      <c r="O15" s="342">
        <f>O22+O27</f>
        <v>0</v>
      </c>
      <c r="P15" s="342">
        <f>P22+P27</f>
        <v>0</v>
      </c>
    </row>
    <row r="16" spans="1:16" ht="30" customHeight="1">
      <c r="A16" s="338"/>
      <c r="B16" s="339"/>
      <c r="C16" s="340" t="s">
        <v>39</v>
      </c>
      <c r="D16" s="341">
        <v>735</v>
      </c>
      <c r="E16" s="343" t="s">
        <v>690</v>
      </c>
      <c r="F16" s="343" t="s">
        <v>691</v>
      </c>
      <c r="G16" s="344">
        <v>1350191000</v>
      </c>
      <c r="H16" s="341">
        <v>244</v>
      </c>
      <c r="I16" s="336">
        <f>I28</f>
        <v>209.035</v>
      </c>
      <c r="J16" s="336">
        <v>2993.02726</v>
      </c>
      <c r="K16" s="336">
        <f aca="true" t="shared" si="6" ref="K16:K17">K28</f>
        <v>0</v>
      </c>
      <c r="L16" s="336">
        <f>L28</f>
        <v>0</v>
      </c>
      <c r="M16" s="336">
        <f>M28</f>
        <v>0</v>
      </c>
      <c r="N16" s="336">
        <f>N28</f>
        <v>0</v>
      </c>
      <c r="O16" s="342">
        <f>O28</f>
        <v>0</v>
      </c>
      <c r="P16" s="342">
        <f>P28</f>
        <v>0</v>
      </c>
    </row>
    <row r="17" spans="1:16" ht="21.75" customHeight="1">
      <c r="A17" s="338"/>
      <c r="B17" s="339"/>
      <c r="C17" s="340" t="s">
        <v>39</v>
      </c>
      <c r="D17" s="341">
        <v>735</v>
      </c>
      <c r="E17" s="343" t="s">
        <v>685</v>
      </c>
      <c r="F17" s="343" t="s">
        <v>686</v>
      </c>
      <c r="G17" s="344">
        <v>1350120220</v>
      </c>
      <c r="H17" s="341">
        <v>244</v>
      </c>
      <c r="I17" s="336">
        <v>0</v>
      </c>
      <c r="J17" s="336">
        <v>248.978</v>
      </c>
      <c r="K17" s="336">
        <f t="shared" si="6"/>
        <v>0</v>
      </c>
      <c r="L17" s="336">
        <v>0</v>
      </c>
      <c r="M17" s="336">
        <v>0</v>
      </c>
      <c r="N17" s="336">
        <v>0</v>
      </c>
      <c r="O17" s="345">
        <v>0</v>
      </c>
      <c r="P17" s="345">
        <v>0</v>
      </c>
    </row>
    <row r="18" spans="1:16" ht="46.5">
      <c r="A18" s="320"/>
      <c r="B18" s="346" t="s">
        <v>692</v>
      </c>
      <c r="C18" s="330" t="s">
        <v>681</v>
      </c>
      <c r="D18" s="320">
        <v>733</v>
      </c>
      <c r="E18" s="347" t="s">
        <v>685</v>
      </c>
      <c r="F18" s="347" t="s">
        <v>686</v>
      </c>
      <c r="G18" s="348" t="s">
        <v>687</v>
      </c>
      <c r="H18" s="320">
        <v>811</v>
      </c>
      <c r="I18" s="335">
        <v>2642.48571</v>
      </c>
      <c r="J18" s="335">
        <v>3574.59389</v>
      </c>
      <c r="K18" s="335">
        <v>0</v>
      </c>
      <c r="L18" s="335">
        <v>0</v>
      </c>
      <c r="M18" s="335">
        <v>0</v>
      </c>
      <c r="N18" s="336">
        <v>0</v>
      </c>
      <c r="O18" s="349">
        <v>0</v>
      </c>
      <c r="P18" s="349">
        <v>0</v>
      </c>
    </row>
    <row r="19" spans="1:16" ht="46.5">
      <c r="A19" s="320"/>
      <c r="B19" s="346" t="s">
        <v>692</v>
      </c>
      <c r="C19" s="330" t="s">
        <v>681</v>
      </c>
      <c r="D19" s="320">
        <v>733</v>
      </c>
      <c r="E19" s="347" t="s">
        <v>685</v>
      </c>
      <c r="F19" s="347" t="s">
        <v>686</v>
      </c>
      <c r="G19" s="348" t="s">
        <v>687</v>
      </c>
      <c r="H19" s="320">
        <v>244</v>
      </c>
      <c r="I19" s="335"/>
      <c r="J19" s="335"/>
      <c r="K19" s="335">
        <v>1356.24838</v>
      </c>
      <c r="L19" s="335">
        <v>3867.54073</v>
      </c>
      <c r="M19" s="335">
        <v>1263.71886</v>
      </c>
      <c r="N19" s="336">
        <v>4151.60812</v>
      </c>
      <c r="O19" s="349">
        <v>4612.37</v>
      </c>
      <c r="P19" s="349">
        <v>0</v>
      </c>
    </row>
    <row r="20" spans="1:16" ht="46.5">
      <c r="A20" s="320"/>
      <c r="B20" s="346" t="s">
        <v>693</v>
      </c>
      <c r="C20" s="330" t="s">
        <v>681</v>
      </c>
      <c r="D20" s="320">
        <v>733</v>
      </c>
      <c r="E20" s="347" t="s">
        <v>685</v>
      </c>
      <c r="F20" s="347" t="s">
        <v>686</v>
      </c>
      <c r="G20" s="348" t="s">
        <v>687</v>
      </c>
      <c r="H20" s="320">
        <v>811</v>
      </c>
      <c r="I20" s="335">
        <v>326.59926</v>
      </c>
      <c r="J20" s="335">
        <v>72.9509</v>
      </c>
      <c r="K20" s="335">
        <v>0</v>
      </c>
      <c r="L20" s="335">
        <v>0</v>
      </c>
      <c r="M20" s="335">
        <v>0</v>
      </c>
      <c r="N20" s="336">
        <v>0</v>
      </c>
      <c r="O20" s="349">
        <v>0</v>
      </c>
      <c r="P20" s="349">
        <v>0</v>
      </c>
    </row>
    <row r="21" spans="1:16" ht="46.5">
      <c r="A21" s="320"/>
      <c r="B21" s="346" t="s">
        <v>693</v>
      </c>
      <c r="C21" s="330" t="s">
        <v>681</v>
      </c>
      <c r="D21" s="320">
        <v>733</v>
      </c>
      <c r="E21" s="347" t="s">
        <v>685</v>
      </c>
      <c r="F21" s="347" t="s">
        <v>686</v>
      </c>
      <c r="G21" s="348" t="s">
        <v>687</v>
      </c>
      <c r="H21" s="320">
        <v>244</v>
      </c>
      <c r="I21" s="335"/>
      <c r="J21" s="335"/>
      <c r="K21" s="335">
        <v>27.6786</v>
      </c>
      <c r="L21" s="335">
        <v>78.92938</v>
      </c>
      <c r="M21" s="335">
        <v>25.7903</v>
      </c>
      <c r="N21" s="336">
        <v>85.39188</v>
      </c>
      <c r="O21" s="349">
        <v>94.13</v>
      </c>
      <c r="P21" s="349">
        <v>0</v>
      </c>
    </row>
    <row r="22" spans="1:16" ht="46.5">
      <c r="A22" s="320"/>
      <c r="B22" s="346" t="s">
        <v>693</v>
      </c>
      <c r="C22" s="330" t="s">
        <v>681</v>
      </c>
      <c r="D22" s="320">
        <v>733</v>
      </c>
      <c r="E22" s="347" t="s">
        <v>685</v>
      </c>
      <c r="F22" s="347" t="s">
        <v>686</v>
      </c>
      <c r="G22" s="348" t="s">
        <v>689</v>
      </c>
      <c r="H22" s="320">
        <v>244</v>
      </c>
      <c r="I22" s="335"/>
      <c r="J22" s="335"/>
      <c r="K22" s="335">
        <v>39.76849</v>
      </c>
      <c r="L22" s="335">
        <v>1099.2</v>
      </c>
      <c r="M22" s="335">
        <v>281.2</v>
      </c>
      <c r="N22" s="336">
        <v>281.2</v>
      </c>
      <c r="O22" s="349"/>
      <c r="P22" s="349"/>
    </row>
    <row r="23" spans="1:16" ht="46.5">
      <c r="A23" s="320"/>
      <c r="B23" s="346" t="s">
        <v>694</v>
      </c>
      <c r="C23" s="330" t="s">
        <v>681</v>
      </c>
      <c r="D23" s="320">
        <v>733</v>
      </c>
      <c r="E23" s="347" t="s">
        <v>685</v>
      </c>
      <c r="F23" s="347" t="s">
        <v>686</v>
      </c>
      <c r="G23" s="348" t="s">
        <v>687</v>
      </c>
      <c r="H23" s="320">
        <v>811</v>
      </c>
      <c r="I23" s="335">
        <v>329.79878</v>
      </c>
      <c r="J23" s="335">
        <v>191.97604</v>
      </c>
      <c r="K23" s="335">
        <v>0</v>
      </c>
      <c r="L23" s="335">
        <v>0</v>
      </c>
      <c r="M23" s="335">
        <v>0</v>
      </c>
      <c r="N23" s="336">
        <v>0</v>
      </c>
      <c r="O23" s="349">
        <v>0</v>
      </c>
      <c r="P23" s="349">
        <v>0</v>
      </c>
    </row>
    <row r="24" spans="1:16" ht="46.5">
      <c r="A24" s="320"/>
      <c r="B24" s="346" t="s">
        <v>694</v>
      </c>
      <c r="C24" s="330" t="s">
        <v>681</v>
      </c>
      <c r="D24" s="320">
        <v>733</v>
      </c>
      <c r="E24" s="347" t="s">
        <v>685</v>
      </c>
      <c r="F24" s="347" t="s">
        <v>686</v>
      </c>
      <c r="G24" s="348" t="s">
        <v>687</v>
      </c>
      <c r="H24" s="320">
        <v>244</v>
      </c>
      <c r="I24" s="335"/>
      <c r="J24" s="335"/>
      <c r="K24" s="335">
        <v>72.85089</v>
      </c>
      <c r="L24" s="335">
        <v>207.70896</v>
      </c>
      <c r="M24" s="335">
        <v>67.87884</v>
      </c>
      <c r="N24" s="336">
        <v>223</v>
      </c>
      <c r="O24" s="349">
        <v>247.7</v>
      </c>
      <c r="P24" s="349">
        <v>0</v>
      </c>
    </row>
    <row r="25" spans="1:16" ht="46.5">
      <c r="A25" s="320"/>
      <c r="B25" s="346" t="s">
        <v>694</v>
      </c>
      <c r="C25" s="330" t="s">
        <v>681</v>
      </c>
      <c r="D25" s="320">
        <v>733</v>
      </c>
      <c r="E25" s="347" t="s">
        <v>685</v>
      </c>
      <c r="F25" s="347" t="s">
        <v>686</v>
      </c>
      <c r="G25" s="348">
        <v>1350155550</v>
      </c>
      <c r="H25" s="320">
        <v>811</v>
      </c>
      <c r="I25" s="335"/>
      <c r="J25" s="335">
        <v>1906.29685</v>
      </c>
      <c r="K25" s="335">
        <v>0</v>
      </c>
      <c r="L25" s="335">
        <v>0</v>
      </c>
      <c r="M25" s="335">
        <v>0</v>
      </c>
      <c r="N25" s="336">
        <v>0</v>
      </c>
      <c r="O25" s="349">
        <v>0</v>
      </c>
      <c r="P25" s="349">
        <v>0</v>
      </c>
    </row>
    <row r="26" spans="1:16" ht="50.25" customHeight="1">
      <c r="A26" s="320"/>
      <c r="B26" s="346" t="s">
        <v>694</v>
      </c>
      <c r="C26" s="330" t="s">
        <v>681</v>
      </c>
      <c r="D26" s="320">
        <v>733</v>
      </c>
      <c r="E26" s="347" t="s">
        <v>685</v>
      </c>
      <c r="F26" s="347" t="s">
        <v>686</v>
      </c>
      <c r="G26" s="348">
        <v>1350120220</v>
      </c>
      <c r="H26" s="320">
        <v>244</v>
      </c>
      <c r="I26" s="335">
        <v>1441.20628</v>
      </c>
      <c r="J26" s="335">
        <v>313.082</v>
      </c>
      <c r="K26" s="335">
        <v>616.60952</v>
      </c>
      <c r="L26" s="335">
        <v>3478.63627</v>
      </c>
      <c r="M26" s="335">
        <v>1965.73936</v>
      </c>
      <c r="N26" s="336">
        <v>4919.77916</v>
      </c>
      <c r="O26" s="349">
        <v>0</v>
      </c>
      <c r="P26" s="349">
        <v>0</v>
      </c>
    </row>
    <row r="27" spans="1:16" ht="54" customHeight="1">
      <c r="A27" s="320"/>
      <c r="B27" s="346" t="s">
        <v>694</v>
      </c>
      <c r="C27" s="330" t="s">
        <v>681</v>
      </c>
      <c r="D27" s="320">
        <v>733</v>
      </c>
      <c r="E27" s="347" t="s">
        <v>685</v>
      </c>
      <c r="F27" s="347" t="s">
        <v>686</v>
      </c>
      <c r="G27" s="348" t="s">
        <v>689</v>
      </c>
      <c r="H27" s="320">
        <v>244</v>
      </c>
      <c r="I27" s="335"/>
      <c r="J27" s="335"/>
      <c r="K27" s="335">
        <v>2.08871</v>
      </c>
      <c r="L27" s="335">
        <v>57.85263</v>
      </c>
      <c r="M27" s="335">
        <v>14.8</v>
      </c>
      <c r="N27" s="336">
        <v>14.8</v>
      </c>
      <c r="O27" s="349">
        <v>0</v>
      </c>
      <c r="P27" s="349">
        <v>0</v>
      </c>
    </row>
    <row r="28" spans="1:16" ht="46.5">
      <c r="A28" s="320"/>
      <c r="B28" s="346" t="s">
        <v>694</v>
      </c>
      <c r="C28" s="350" t="s">
        <v>39</v>
      </c>
      <c r="D28" s="351">
        <v>735</v>
      </c>
      <c r="E28" s="352" t="s">
        <v>690</v>
      </c>
      <c r="F28" s="352" t="s">
        <v>691</v>
      </c>
      <c r="G28" s="353">
        <v>1350191000</v>
      </c>
      <c r="H28" s="351">
        <v>244</v>
      </c>
      <c r="I28" s="354">
        <v>209.035</v>
      </c>
      <c r="J28" s="354">
        <v>2993.02726</v>
      </c>
      <c r="K28" s="354">
        <v>0</v>
      </c>
      <c r="L28" s="354">
        <v>0</v>
      </c>
      <c r="M28" s="354">
        <v>0</v>
      </c>
      <c r="N28" s="336">
        <v>0</v>
      </c>
      <c r="O28" s="349">
        <v>0</v>
      </c>
      <c r="P28" s="349">
        <v>0</v>
      </c>
    </row>
    <row r="29" spans="1:16" ht="54" customHeight="1">
      <c r="A29" s="320"/>
      <c r="B29" s="346" t="s">
        <v>694</v>
      </c>
      <c r="C29" s="350" t="s">
        <v>39</v>
      </c>
      <c r="D29" s="351">
        <v>735</v>
      </c>
      <c r="E29" s="352" t="s">
        <v>685</v>
      </c>
      <c r="F29" s="352" t="s">
        <v>686</v>
      </c>
      <c r="G29" s="353">
        <v>1350120220</v>
      </c>
      <c r="H29" s="351">
        <v>244</v>
      </c>
      <c r="I29" s="354">
        <v>0</v>
      </c>
      <c r="J29" s="354">
        <v>248.978</v>
      </c>
      <c r="K29" s="354">
        <v>0</v>
      </c>
      <c r="L29" s="354">
        <v>0</v>
      </c>
      <c r="M29" s="354">
        <v>0</v>
      </c>
      <c r="N29" s="336">
        <v>0</v>
      </c>
      <c r="O29" s="349">
        <v>0</v>
      </c>
      <c r="P29" s="349">
        <v>0</v>
      </c>
    </row>
    <row r="30" spans="1:16" ht="28.5" customHeight="1">
      <c r="A30" s="338" t="s">
        <v>695</v>
      </c>
      <c r="B30" s="339" t="s">
        <v>696</v>
      </c>
      <c r="C30" s="355" t="s">
        <v>684</v>
      </c>
      <c r="D30" s="341"/>
      <c r="E30" s="343"/>
      <c r="F30" s="343"/>
      <c r="G30" s="341"/>
      <c r="H30" s="341"/>
      <c r="I30" s="336"/>
      <c r="J30" s="336">
        <v>0</v>
      </c>
      <c r="K30" s="336">
        <v>0</v>
      </c>
      <c r="L30" s="336">
        <f>L31+L32</f>
        <v>568.5864599999999</v>
      </c>
      <c r="M30" s="336">
        <f>M31+M32</f>
        <v>2958.0119999999997</v>
      </c>
      <c r="N30" s="336">
        <f>N31+N32</f>
        <v>0</v>
      </c>
      <c r="O30" s="342">
        <f>O31+O32</f>
        <v>0</v>
      </c>
      <c r="P30" s="342">
        <f>P31+P32</f>
        <v>0</v>
      </c>
    </row>
    <row r="31" spans="1:16" ht="28.5" customHeight="1">
      <c r="A31" s="338"/>
      <c r="B31" s="339"/>
      <c r="C31" s="355" t="s">
        <v>681</v>
      </c>
      <c r="D31" s="341">
        <v>733</v>
      </c>
      <c r="E31" s="343" t="s">
        <v>685</v>
      </c>
      <c r="F31" s="343" t="s">
        <v>686</v>
      </c>
      <c r="G31" s="344" t="s">
        <v>687</v>
      </c>
      <c r="H31" s="341">
        <v>244</v>
      </c>
      <c r="I31" s="336"/>
      <c r="J31" s="336"/>
      <c r="K31" s="336"/>
      <c r="L31" s="336">
        <f>L33+L34+L35</f>
        <v>524.0314599999999</v>
      </c>
      <c r="M31" s="336">
        <f>M33+M34+M35</f>
        <v>2958.0119999999997</v>
      </c>
      <c r="N31" s="336">
        <f>N33+N34+N35</f>
        <v>0</v>
      </c>
      <c r="O31" s="342">
        <f>O33+O34+O35</f>
        <v>0</v>
      </c>
      <c r="P31" s="342">
        <f>P33+P34+P35</f>
        <v>0</v>
      </c>
    </row>
    <row r="32" spans="1:16" ht="23.25" customHeight="1">
      <c r="A32" s="338"/>
      <c r="B32" s="339"/>
      <c r="C32" s="355" t="s">
        <v>681</v>
      </c>
      <c r="D32" s="341">
        <v>733</v>
      </c>
      <c r="E32" s="343" t="s">
        <v>685</v>
      </c>
      <c r="F32" s="343" t="s">
        <v>686</v>
      </c>
      <c r="G32" s="356">
        <v>1350120220</v>
      </c>
      <c r="H32" s="341">
        <v>244</v>
      </c>
      <c r="I32" s="336"/>
      <c r="J32" s="336"/>
      <c r="K32" s="336"/>
      <c r="L32" s="336">
        <f>L36</f>
        <v>44.555</v>
      </c>
      <c r="M32" s="336">
        <f>M36</f>
        <v>0</v>
      </c>
      <c r="N32" s="336">
        <f>N36</f>
        <v>0</v>
      </c>
      <c r="O32" s="342">
        <f>O36</f>
        <v>0</v>
      </c>
      <c r="P32" s="342">
        <f>P36</f>
        <v>0</v>
      </c>
    </row>
    <row r="33" spans="1:16" ht="72" customHeight="1">
      <c r="A33" s="330"/>
      <c r="B33" s="346" t="s">
        <v>692</v>
      </c>
      <c r="C33" s="330" t="s">
        <v>681</v>
      </c>
      <c r="D33" s="320">
        <v>733</v>
      </c>
      <c r="E33" s="347" t="s">
        <v>685</v>
      </c>
      <c r="F33" s="347" t="s">
        <v>686</v>
      </c>
      <c r="G33" s="348" t="s">
        <v>687</v>
      </c>
      <c r="H33" s="320">
        <v>244</v>
      </c>
      <c r="I33" s="335"/>
      <c r="J33" s="335"/>
      <c r="K33" s="335"/>
      <c r="L33" s="335">
        <v>487.87329</v>
      </c>
      <c r="M33" s="335">
        <v>2753.88876</v>
      </c>
      <c r="N33" s="336"/>
      <c r="O33" s="349"/>
      <c r="P33" s="349"/>
    </row>
    <row r="34" spans="1:16" ht="67.5" customHeight="1">
      <c r="A34" s="330"/>
      <c r="B34" s="346" t="s">
        <v>693</v>
      </c>
      <c r="C34" s="330" t="s">
        <v>681</v>
      </c>
      <c r="D34" s="320">
        <v>733</v>
      </c>
      <c r="E34" s="347" t="s">
        <v>685</v>
      </c>
      <c r="F34" s="347" t="s">
        <v>686</v>
      </c>
      <c r="G34" s="348" t="s">
        <v>687</v>
      </c>
      <c r="H34" s="320">
        <v>244</v>
      </c>
      <c r="I34" s="335"/>
      <c r="J34" s="335"/>
      <c r="K34" s="335"/>
      <c r="L34" s="335">
        <v>9.9566</v>
      </c>
      <c r="M34" s="335">
        <v>56.20208</v>
      </c>
      <c r="N34" s="336"/>
      <c r="O34" s="349"/>
      <c r="P34" s="349"/>
    </row>
    <row r="35" spans="1:16" ht="51.75" customHeight="1">
      <c r="A35" s="330"/>
      <c r="B35" s="346" t="s">
        <v>694</v>
      </c>
      <c r="C35" s="330" t="s">
        <v>681</v>
      </c>
      <c r="D35" s="320">
        <v>733</v>
      </c>
      <c r="E35" s="347" t="s">
        <v>685</v>
      </c>
      <c r="F35" s="347" t="s">
        <v>686</v>
      </c>
      <c r="G35" s="348" t="s">
        <v>687</v>
      </c>
      <c r="H35" s="320">
        <v>244</v>
      </c>
      <c r="I35" s="335"/>
      <c r="J35" s="335"/>
      <c r="K35" s="335"/>
      <c r="L35" s="335">
        <v>26.20157</v>
      </c>
      <c r="M35" s="335">
        <v>147.92116</v>
      </c>
      <c r="N35" s="336"/>
      <c r="O35" s="349"/>
      <c r="P35" s="349"/>
    </row>
    <row r="36" spans="1:16" ht="42.75" customHeight="1">
      <c r="A36" s="330"/>
      <c r="B36" s="346" t="s">
        <v>697</v>
      </c>
      <c r="C36" s="330" t="s">
        <v>681</v>
      </c>
      <c r="D36" s="320">
        <v>733</v>
      </c>
      <c r="E36" s="347" t="s">
        <v>685</v>
      </c>
      <c r="F36" s="347" t="s">
        <v>686</v>
      </c>
      <c r="G36" s="348">
        <v>1350120220</v>
      </c>
      <c r="H36" s="320">
        <v>244</v>
      </c>
      <c r="I36" s="335"/>
      <c r="J36" s="335"/>
      <c r="K36" s="335"/>
      <c r="L36" s="335">
        <v>44.555</v>
      </c>
      <c r="M36" s="335"/>
      <c r="N36" s="336"/>
      <c r="O36" s="349"/>
      <c r="P36" s="349"/>
    </row>
    <row r="37" spans="1:15" ht="15">
      <c r="A37" s="317"/>
      <c r="B37" s="316"/>
      <c r="C37" s="317"/>
      <c r="D37" s="317"/>
      <c r="E37" s="317"/>
      <c r="F37" s="317"/>
      <c r="G37" s="317"/>
      <c r="H37" s="317"/>
      <c r="I37" s="317"/>
      <c r="J37" s="317"/>
      <c r="K37" s="357"/>
      <c r="L37" s="357"/>
      <c r="M37" s="357"/>
      <c r="N37" s="358"/>
      <c r="O37" s="358"/>
    </row>
    <row r="38" spans="1:15" ht="15">
      <c r="A38" s="317"/>
      <c r="B38" s="316"/>
      <c r="C38" s="317"/>
      <c r="D38" s="317"/>
      <c r="E38" s="317"/>
      <c r="F38" s="317"/>
      <c r="G38" s="317"/>
      <c r="H38" s="317"/>
      <c r="I38" s="317"/>
      <c r="J38" s="317"/>
      <c r="K38" s="357"/>
      <c r="L38" s="357"/>
      <c r="M38" s="357"/>
      <c r="N38" s="358"/>
      <c r="O38" s="358"/>
    </row>
    <row r="39" spans="1:15" ht="15">
      <c r="A39" s="317"/>
      <c r="B39" s="316"/>
      <c r="C39" s="317"/>
      <c r="D39" s="317"/>
      <c r="E39" s="317"/>
      <c r="F39" s="317"/>
      <c r="G39" s="317"/>
      <c r="H39" s="317"/>
      <c r="I39" s="317"/>
      <c r="J39" s="317"/>
      <c r="K39" s="357"/>
      <c r="L39" s="357"/>
      <c r="M39" s="357"/>
      <c r="N39" s="358"/>
      <c r="O39" s="358"/>
    </row>
    <row r="40" spans="1:15" ht="15">
      <c r="A40" s="317" t="s">
        <v>516</v>
      </c>
      <c r="B40" s="316"/>
      <c r="C40" s="317"/>
      <c r="D40" s="317"/>
      <c r="E40" s="317"/>
      <c r="F40" s="317"/>
      <c r="G40" s="317"/>
      <c r="H40" s="317"/>
      <c r="I40" s="317"/>
      <c r="J40" s="317"/>
      <c r="K40" s="357"/>
      <c r="L40" s="357"/>
      <c r="M40" s="357"/>
      <c r="N40" s="358"/>
      <c r="O40" s="358"/>
    </row>
    <row r="41" spans="1:10" ht="13.5">
      <c r="A41" s="359"/>
      <c r="B41" s="360"/>
      <c r="C41" s="359"/>
      <c r="D41" s="359"/>
      <c r="E41" s="359"/>
      <c r="F41" s="359"/>
      <c r="G41" s="359"/>
      <c r="H41" s="359"/>
      <c r="I41" s="359"/>
      <c r="J41" s="359"/>
    </row>
  </sheetData>
  <sheetProtection selectLockedCells="1" selectUnlockedCells="1"/>
  <mergeCells count="12">
    <mergeCell ref="L1:P1"/>
    <mergeCell ref="L2:P2"/>
    <mergeCell ref="L3:P3"/>
    <mergeCell ref="A5:P5"/>
    <mergeCell ref="D6:H6"/>
    <mergeCell ref="I6:P6"/>
    <mergeCell ref="A8:A10"/>
    <mergeCell ref="B8:B10"/>
    <mergeCell ref="A11:A17"/>
    <mergeCell ref="B11:B17"/>
    <mergeCell ref="A30:A32"/>
    <mergeCell ref="B30:B32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56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3" ht="15" customHeight="1">
      <c r="A1" s="47" t="s">
        <v>698</v>
      </c>
      <c r="B1" s="47"/>
      <c r="C1" s="47"/>
      <c r="D1" s="47"/>
      <c r="E1" s="47"/>
      <c r="F1" s="47"/>
      <c r="G1" s="47"/>
      <c r="H1" s="47"/>
      <c r="I1" s="47"/>
      <c r="J1" s="47"/>
      <c r="K1" s="109"/>
      <c r="L1" s="109"/>
      <c r="M1" s="109"/>
    </row>
    <row r="2" spans="1:13" ht="21" customHeight="1">
      <c r="A2" s="1" t="s">
        <v>699</v>
      </c>
      <c r="B2" s="1"/>
      <c r="C2" s="1"/>
      <c r="D2" s="1"/>
      <c r="E2" s="1"/>
      <c r="F2" s="1"/>
      <c r="G2" s="1"/>
      <c r="H2" s="1"/>
      <c r="I2" s="1"/>
      <c r="J2" s="1"/>
      <c r="K2" s="318"/>
      <c r="L2" s="318"/>
      <c r="M2" s="318"/>
    </row>
    <row r="3" spans="1:13" ht="15">
      <c r="A3" s="1" t="s">
        <v>700</v>
      </c>
      <c r="B3" s="1"/>
      <c r="C3" s="1"/>
      <c r="D3" s="1"/>
      <c r="E3" s="1"/>
      <c r="F3" s="1"/>
      <c r="G3" s="1"/>
      <c r="H3" s="1"/>
      <c r="I3" s="1"/>
      <c r="J3" s="1"/>
      <c r="K3" s="48"/>
      <c r="L3" s="48"/>
      <c r="M3" s="48"/>
    </row>
    <row r="4" spans="1:13" ht="15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48"/>
      <c r="L4" s="48"/>
      <c r="M4" s="48"/>
    </row>
    <row r="5" spans="1:13" ht="15.75" customHeight="1">
      <c r="A5" s="1" t="s">
        <v>198</v>
      </c>
      <c r="B5" s="1"/>
      <c r="C5" s="1"/>
      <c r="D5" s="1"/>
      <c r="E5" s="1"/>
      <c r="F5" s="1"/>
      <c r="G5" s="1"/>
      <c r="H5" s="1"/>
      <c r="I5" s="1"/>
      <c r="J5" s="1"/>
      <c r="K5" s="48"/>
      <c r="L5" s="48"/>
      <c r="M5" s="48"/>
    </row>
    <row r="6" spans="1:10" ht="15">
      <c r="A6" s="361"/>
      <c r="H6" s="1"/>
      <c r="I6" s="1"/>
      <c r="J6" s="1"/>
    </row>
    <row r="7" spans="1:13" ht="42" customHeight="1">
      <c r="A7" s="111" t="s">
        <v>701</v>
      </c>
      <c r="B7" s="111"/>
      <c r="C7" s="111"/>
      <c r="D7" s="111"/>
      <c r="E7" s="111"/>
      <c r="F7" s="111"/>
      <c r="G7" s="111"/>
      <c r="H7" s="111"/>
      <c r="I7" s="111"/>
      <c r="J7" s="111"/>
      <c r="K7" s="362"/>
      <c r="L7" s="362"/>
      <c r="M7" s="362"/>
    </row>
    <row r="8" ht="19.5" customHeight="1">
      <c r="A8" s="363"/>
    </row>
    <row r="9" spans="1:10" ht="28.5" customHeight="1">
      <c r="A9" s="4" t="s">
        <v>2</v>
      </c>
      <c r="B9" s="4" t="s">
        <v>475</v>
      </c>
      <c r="C9" s="4" t="s">
        <v>67</v>
      </c>
      <c r="D9" s="4" t="s">
        <v>476</v>
      </c>
      <c r="E9" s="4" t="s">
        <v>702</v>
      </c>
      <c r="F9" s="4"/>
      <c r="G9" s="4"/>
      <c r="H9" s="4" t="s">
        <v>7</v>
      </c>
      <c r="I9" s="4" t="s">
        <v>477</v>
      </c>
      <c r="J9" s="54" t="s">
        <v>204</v>
      </c>
    </row>
    <row r="10" spans="1:10" ht="27.75" customHeight="1">
      <c r="A10" s="4"/>
      <c r="B10" s="4"/>
      <c r="C10" s="4"/>
      <c r="D10" s="4"/>
      <c r="E10" s="4" t="s">
        <v>9</v>
      </c>
      <c r="F10" s="4" t="s">
        <v>70</v>
      </c>
      <c r="G10" s="4"/>
      <c r="H10" s="4"/>
      <c r="I10" s="4"/>
      <c r="J10" s="54"/>
    </row>
    <row r="11" spans="1:10" ht="59.25" customHeight="1">
      <c r="A11" s="4"/>
      <c r="B11" s="4"/>
      <c r="C11" s="4"/>
      <c r="D11" s="4"/>
      <c r="E11" s="4"/>
      <c r="F11" s="4" t="s">
        <v>71</v>
      </c>
      <c r="G11" s="4" t="s">
        <v>12</v>
      </c>
      <c r="H11" s="4"/>
      <c r="I11" s="4"/>
      <c r="J11" s="54"/>
    </row>
    <row r="12" spans="1:10" ht="19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54">
        <v>10</v>
      </c>
    </row>
    <row r="13" spans="1:10" ht="19.5" customHeight="1">
      <c r="A13" s="8">
        <v>1</v>
      </c>
      <c r="B13" s="220" t="s">
        <v>703</v>
      </c>
      <c r="C13" s="220"/>
      <c r="D13" s="220"/>
      <c r="E13" s="220"/>
      <c r="F13" s="220"/>
      <c r="G13" s="220"/>
      <c r="H13" s="220"/>
      <c r="I13" s="220"/>
      <c r="J13" s="220"/>
    </row>
    <row r="14" spans="1:10" ht="32.25" customHeight="1">
      <c r="A14" s="116" t="s">
        <v>704</v>
      </c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29.25" customHeight="1">
      <c r="A15" s="116" t="s">
        <v>705</v>
      </c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19.5" customHeight="1">
      <c r="A16" s="63" t="s">
        <v>37</v>
      </c>
      <c r="B16" s="64" t="s">
        <v>706</v>
      </c>
      <c r="C16" s="64" t="s">
        <v>19</v>
      </c>
      <c r="D16" s="67">
        <f>G16</f>
        <v>5.99712</v>
      </c>
      <c r="E16" s="67">
        <v>0</v>
      </c>
      <c r="F16" s="67">
        <v>0</v>
      </c>
      <c r="G16" s="67">
        <v>5.99712</v>
      </c>
      <c r="H16" s="23">
        <v>0</v>
      </c>
      <c r="I16" s="64" t="s">
        <v>707</v>
      </c>
      <c r="J16" s="64" t="s">
        <v>708</v>
      </c>
    </row>
    <row r="17" spans="1:10" ht="19.5" customHeight="1">
      <c r="A17" s="63"/>
      <c r="B17" s="64"/>
      <c r="C17" s="64" t="s">
        <v>21</v>
      </c>
      <c r="D17" s="67">
        <v>0</v>
      </c>
      <c r="E17" s="67">
        <v>0</v>
      </c>
      <c r="F17" s="67">
        <v>0</v>
      </c>
      <c r="G17" s="67">
        <v>0</v>
      </c>
      <c r="H17" s="23">
        <v>0</v>
      </c>
      <c r="I17" s="64"/>
      <c r="J17" s="64"/>
    </row>
    <row r="18" spans="1:10" ht="19.5" customHeight="1">
      <c r="A18" s="63"/>
      <c r="B18" s="64"/>
      <c r="C18" s="64" t="s">
        <v>23</v>
      </c>
      <c r="D18" s="67">
        <f aca="true" t="shared" si="0" ref="D18:D19">G18</f>
        <v>0</v>
      </c>
      <c r="E18" s="67">
        <v>0</v>
      </c>
      <c r="F18" s="67">
        <v>0</v>
      </c>
      <c r="G18" s="67">
        <v>0</v>
      </c>
      <c r="H18" s="23">
        <v>0</v>
      </c>
      <c r="I18" s="64"/>
      <c r="J18" s="64"/>
    </row>
    <row r="19" spans="1:10" ht="19.5" customHeight="1">
      <c r="A19" s="63"/>
      <c r="B19" s="64"/>
      <c r="C19" s="64" t="s">
        <v>25</v>
      </c>
      <c r="D19" s="67">
        <f t="shared" si="0"/>
        <v>5.34682</v>
      </c>
      <c r="E19" s="67">
        <v>0</v>
      </c>
      <c r="F19" s="67">
        <v>0</v>
      </c>
      <c r="G19" s="67">
        <v>5.34682</v>
      </c>
      <c r="H19" s="23">
        <v>0</v>
      </c>
      <c r="I19" s="64"/>
      <c r="J19" s="64"/>
    </row>
    <row r="20" spans="1:10" ht="19.5" customHeight="1">
      <c r="A20" s="63"/>
      <c r="B20" s="64"/>
      <c r="C20" s="64" t="s">
        <v>27</v>
      </c>
      <c r="D20" s="67">
        <v>20</v>
      </c>
      <c r="E20" s="67">
        <v>0</v>
      </c>
      <c r="F20" s="67">
        <v>0</v>
      </c>
      <c r="G20" s="67">
        <v>12.76585</v>
      </c>
      <c r="H20" s="23">
        <v>0</v>
      </c>
      <c r="I20" s="64"/>
      <c r="J20" s="64"/>
    </row>
    <row r="21" spans="1:10" ht="19.5" customHeight="1">
      <c r="A21" s="63"/>
      <c r="B21" s="64"/>
      <c r="C21" s="64" t="s">
        <v>29</v>
      </c>
      <c r="D21" s="67">
        <f aca="true" t="shared" si="1" ref="D21:D22">G21</f>
        <v>6.04477</v>
      </c>
      <c r="E21" s="67">
        <v>0</v>
      </c>
      <c r="F21" s="67">
        <v>0</v>
      </c>
      <c r="G21" s="67">
        <v>6.04477</v>
      </c>
      <c r="H21" s="23">
        <v>0</v>
      </c>
      <c r="I21" s="64"/>
      <c r="J21" s="64"/>
    </row>
    <row r="22" spans="1:10" ht="19.5" customHeight="1">
      <c r="A22" s="63"/>
      <c r="B22" s="64"/>
      <c r="C22" s="88" t="s">
        <v>31</v>
      </c>
      <c r="D22" s="170">
        <f t="shared" si="1"/>
        <v>14.76787</v>
      </c>
      <c r="E22" s="170">
        <v>0</v>
      </c>
      <c r="F22" s="170">
        <v>0</v>
      </c>
      <c r="G22" s="170">
        <v>14.76787</v>
      </c>
      <c r="H22" s="26">
        <v>0</v>
      </c>
      <c r="I22" s="64"/>
      <c r="J22" s="64"/>
    </row>
    <row r="23" spans="1:10" ht="19.5" customHeight="1">
      <c r="A23" s="63"/>
      <c r="B23" s="64"/>
      <c r="C23" s="64" t="s">
        <v>40</v>
      </c>
      <c r="D23" s="67">
        <v>20</v>
      </c>
      <c r="E23" s="67">
        <v>0</v>
      </c>
      <c r="F23" s="67">
        <v>0</v>
      </c>
      <c r="G23" s="67">
        <v>20</v>
      </c>
      <c r="H23" s="23">
        <v>0</v>
      </c>
      <c r="I23" s="64"/>
      <c r="J23" s="64"/>
    </row>
    <row r="24" spans="1:10" ht="19.5" customHeight="1">
      <c r="A24" s="63"/>
      <c r="B24" s="64"/>
      <c r="C24" s="364" t="s">
        <v>34</v>
      </c>
      <c r="D24" s="67">
        <f aca="true" t="shared" si="2" ref="D24:D44">G24</f>
        <v>0</v>
      </c>
      <c r="E24" s="67">
        <v>0</v>
      </c>
      <c r="F24" s="67">
        <v>0</v>
      </c>
      <c r="G24" s="67">
        <v>0</v>
      </c>
      <c r="H24" s="23">
        <v>0</v>
      </c>
      <c r="I24" s="64"/>
      <c r="J24" s="64"/>
    </row>
    <row r="25" spans="1:10" ht="19.5" customHeight="1">
      <c r="A25" s="125" t="s">
        <v>42</v>
      </c>
      <c r="B25" s="76" t="s">
        <v>709</v>
      </c>
      <c r="C25" s="364" t="s">
        <v>19</v>
      </c>
      <c r="D25" s="67">
        <f t="shared" si="2"/>
        <v>2840.72484</v>
      </c>
      <c r="E25" s="67">
        <v>0</v>
      </c>
      <c r="F25" s="67">
        <v>0</v>
      </c>
      <c r="G25" s="67">
        <v>2840.72484</v>
      </c>
      <c r="H25" s="23">
        <v>0</v>
      </c>
      <c r="I25" s="64" t="s">
        <v>49</v>
      </c>
      <c r="J25" s="64" t="s">
        <v>710</v>
      </c>
    </row>
    <row r="26" spans="1:10" ht="19.5" customHeight="1">
      <c r="A26" s="125"/>
      <c r="B26" s="76"/>
      <c r="C26" s="364" t="s">
        <v>21</v>
      </c>
      <c r="D26" s="67">
        <f t="shared" si="2"/>
        <v>2959.38196</v>
      </c>
      <c r="E26" s="67">
        <v>0</v>
      </c>
      <c r="F26" s="67">
        <v>0</v>
      </c>
      <c r="G26" s="67">
        <v>2959.38196</v>
      </c>
      <c r="H26" s="23">
        <v>0</v>
      </c>
      <c r="I26" s="64"/>
      <c r="J26" s="64"/>
    </row>
    <row r="27" spans="1:10" ht="19.5" customHeight="1">
      <c r="A27" s="125"/>
      <c r="B27" s="76"/>
      <c r="C27" s="364" t="s">
        <v>23</v>
      </c>
      <c r="D27" s="67">
        <f t="shared" si="2"/>
        <v>2827.77297</v>
      </c>
      <c r="E27" s="67">
        <v>0</v>
      </c>
      <c r="F27" s="67">
        <v>0</v>
      </c>
      <c r="G27" s="67">
        <v>2827.77297</v>
      </c>
      <c r="H27" s="23">
        <v>0</v>
      </c>
      <c r="I27" s="64"/>
      <c r="J27" s="64"/>
    </row>
    <row r="28" spans="1:10" ht="19.5" customHeight="1">
      <c r="A28" s="125"/>
      <c r="B28" s="76"/>
      <c r="C28" s="364" t="s">
        <v>25</v>
      </c>
      <c r="D28" s="67">
        <f t="shared" si="2"/>
        <v>4888.35518</v>
      </c>
      <c r="E28" s="67">
        <v>0</v>
      </c>
      <c r="F28" s="67">
        <v>0</v>
      </c>
      <c r="G28" s="67">
        <v>4888.35518</v>
      </c>
      <c r="H28" s="23">
        <v>0</v>
      </c>
      <c r="I28" s="64"/>
      <c r="J28" s="64"/>
    </row>
    <row r="29" spans="1:10" ht="19.5" customHeight="1">
      <c r="A29" s="125"/>
      <c r="B29" s="76"/>
      <c r="C29" s="364" t="s">
        <v>27</v>
      </c>
      <c r="D29" s="67">
        <f t="shared" si="2"/>
        <v>2015.46968</v>
      </c>
      <c r="E29" s="67">
        <v>0</v>
      </c>
      <c r="F29" s="67">
        <v>0</v>
      </c>
      <c r="G29" s="67">
        <f>2015.46968</f>
        <v>2015.46968</v>
      </c>
      <c r="H29" s="23">
        <v>0</v>
      </c>
      <c r="I29" s="64"/>
      <c r="J29" s="64"/>
    </row>
    <row r="30" spans="1:10" ht="19.5" customHeight="1">
      <c r="A30" s="125"/>
      <c r="B30" s="76"/>
      <c r="C30" s="364" t="s">
        <v>29</v>
      </c>
      <c r="D30" s="67">
        <f t="shared" si="2"/>
        <v>1776.89886</v>
      </c>
      <c r="E30" s="67">
        <v>0</v>
      </c>
      <c r="F30" s="67">
        <v>0</v>
      </c>
      <c r="G30" s="67">
        <v>1776.89886</v>
      </c>
      <c r="H30" s="23">
        <v>0</v>
      </c>
      <c r="I30" s="64"/>
      <c r="J30" s="64"/>
    </row>
    <row r="31" spans="1:10" ht="19.5" customHeight="1">
      <c r="A31" s="125"/>
      <c r="B31" s="76"/>
      <c r="C31" s="365" t="s">
        <v>31</v>
      </c>
      <c r="D31" s="170">
        <f t="shared" si="2"/>
        <v>820.859</v>
      </c>
      <c r="E31" s="170">
        <v>0</v>
      </c>
      <c r="F31" s="170">
        <v>0</v>
      </c>
      <c r="G31" s="170">
        <v>820.859</v>
      </c>
      <c r="H31" s="26">
        <v>0</v>
      </c>
      <c r="I31" s="64"/>
      <c r="J31" s="64"/>
    </row>
    <row r="32" spans="1:10" ht="19.5" customHeight="1">
      <c r="A32" s="125"/>
      <c r="B32" s="76"/>
      <c r="C32" s="364" t="s">
        <v>40</v>
      </c>
      <c r="D32" s="67">
        <f t="shared" si="2"/>
        <v>0</v>
      </c>
      <c r="E32" s="67">
        <v>0</v>
      </c>
      <c r="F32" s="67">
        <v>0</v>
      </c>
      <c r="G32" s="67">
        <v>0</v>
      </c>
      <c r="H32" s="23">
        <v>0</v>
      </c>
      <c r="I32" s="64"/>
      <c r="J32" s="64"/>
    </row>
    <row r="33" spans="1:10" ht="19.5" customHeight="1">
      <c r="A33" s="125"/>
      <c r="B33" s="76"/>
      <c r="C33" s="364" t="s">
        <v>34</v>
      </c>
      <c r="D33" s="67">
        <f t="shared" si="2"/>
        <v>0</v>
      </c>
      <c r="E33" s="67">
        <v>0</v>
      </c>
      <c r="F33" s="67">
        <v>0</v>
      </c>
      <c r="G33" s="67">
        <f>G32</f>
        <v>0</v>
      </c>
      <c r="H33" s="23">
        <v>0</v>
      </c>
      <c r="I33" s="64"/>
      <c r="J33" s="64"/>
    </row>
    <row r="34" spans="1:10" ht="19.5" customHeight="1">
      <c r="A34" s="125" t="s">
        <v>47</v>
      </c>
      <c r="B34" s="64" t="s">
        <v>711</v>
      </c>
      <c r="C34" s="64" t="s">
        <v>19</v>
      </c>
      <c r="D34" s="67">
        <f t="shared" si="2"/>
        <v>506.2011</v>
      </c>
      <c r="E34" s="67">
        <v>0</v>
      </c>
      <c r="F34" s="67">
        <v>0</v>
      </c>
      <c r="G34" s="67">
        <v>506.2011</v>
      </c>
      <c r="H34" s="67">
        <v>0</v>
      </c>
      <c r="I34" s="64" t="s">
        <v>49</v>
      </c>
      <c r="J34" s="30" t="s">
        <v>712</v>
      </c>
    </row>
    <row r="35" spans="1:10" ht="19.5" customHeight="1">
      <c r="A35" s="125"/>
      <c r="B35" s="64"/>
      <c r="C35" s="64" t="s">
        <v>21</v>
      </c>
      <c r="D35" s="67">
        <f t="shared" si="2"/>
        <v>457.97888</v>
      </c>
      <c r="E35" s="67">
        <v>0</v>
      </c>
      <c r="F35" s="67">
        <v>0</v>
      </c>
      <c r="G35" s="67">
        <v>457.97888</v>
      </c>
      <c r="H35" s="67">
        <v>0</v>
      </c>
      <c r="I35" s="64"/>
      <c r="J35" s="30"/>
    </row>
    <row r="36" spans="1:10" ht="19.5" customHeight="1">
      <c r="A36" s="125"/>
      <c r="B36" s="64"/>
      <c r="C36" s="64" t="s">
        <v>23</v>
      </c>
      <c r="D36" s="67">
        <f t="shared" si="2"/>
        <v>428.78789</v>
      </c>
      <c r="E36" s="67">
        <v>0</v>
      </c>
      <c r="F36" s="67">
        <v>0</v>
      </c>
      <c r="G36" s="67">
        <v>428.78789</v>
      </c>
      <c r="H36" s="67">
        <v>0</v>
      </c>
      <c r="I36" s="64"/>
      <c r="J36" s="30"/>
    </row>
    <row r="37" spans="1:10" ht="19.5" customHeight="1">
      <c r="A37" s="125"/>
      <c r="B37" s="64"/>
      <c r="C37" s="64" t="s">
        <v>25</v>
      </c>
      <c r="D37" s="67">
        <f t="shared" si="2"/>
        <v>511.46848</v>
      </c>
      <c r="E37" s="67">
        <v>0</v>
      </c>
      <c r="F37" s="67">
        <v>0</v>
      </c>
      <c r="G37" s="67">
        <v>511.46848</v>
      </c>
      <c r="H37" s="67">
        <v>0</v>
      </c>
      <c r="I37" s="64"/>
      <c r="J37" s="30"/>
    </row>
    <row r="38" spans="1:10" ht="19.5" customHeight="1">
      <c r="A38" s="125"/>
      <c r="B38" s="64"/>
      <c r="C38" s="64" t="s">
        <v>27</v>
      </c>
      <c r="D38" s="67">
        <f t="shared" si="2"/>
        <v>449.04733</v>
      </c>
      <c r="E38" s="67">
        <v>0</v>
      </c>
      <c r="F38" s="67">
        <v>0</v>
      </c>
      <c r="G38" s="67">
        <v>449.04733</v>
      </c>
      <c r="H38" s="67">
        <v>0</v>
      </c>
      <c r="I38" s="64"/>
      <c r="J38" s="30"/>
    </row>
    <row r="39" spans="1:10" ht="19.5" customHeight="1">
      <c r="A39" s="125"/>
      <c r="B39" s="64"/>
      <c r="C39" s="64" t="s">
        <v>29</v>
      </c>
      <c r="D39" s="67">
        <f t="shared" si="2"/>
        <v>534.04099</v>
      </c>
      <c r="E39" s="67">
        <v>0</v>
      </c>
      <c r="F39" s="67">
        <v>0</v>
      </c>
      <c r="G39" s="67">
        <v>534.04099</v>
      </c>
      <c r="H39" s="67">
        <v>0</v>
      </c>
      <c r="I39" s="64"/>
      <c r="J39" s="30"/>
    </row>
    <row r="40" spans="1:10" ht="19.5" customHeight="1">
      <c r="A40" s="125"/>
      <c r="B40" s="64"/>
      <c r="C40" s="88" t="s">
        <v>31</v>
      </c>
      <c r="D40" s="170">
        <f t="shared" si="2"/>
        <v>562.01878</v>
      </c>
      <c r="E40" s="170">
        <v>0</v>
      </c>
      <c r="F40" s="170">
        <v>0</v>
      </c>
      <c r="G40" s="170">
        <v>562.01878</v>
      </c>
      <c r="H40" s="170">
        <v>0</v>
      </c>
      <c r="I40" s="64"/>
      <c r="J40" s="30"/>
    </row>
    <row r="41" spans="1:10" ht="19.5" customHeight="1">
      <c r="A41" s="125"/>
      <c r="B41" s="64"/>
      <c r="C41" s="64" t="s">
        <v>40</v>
      </c>
      <c r="D41" s="67">
        <f t="shared" si="2"/>
        <v>0</v>
      </c>
      <c r="E41" s="67">
        <v>0</v>
      </c>
      <c r="F41" s="67">
        <v>0</v>
      </c>
      <c r="G41" s="67">
        <v>0</v>
      </c>
      <c r="H41" s="67">
        <v>0</v>
      </c>
      <c r="I41" s="64"/>
      <c r="J41" s="30"/>
    </row>
    <row r="42" spans="1:10" ht="19.5" customHeight="1">
      <c r="A42" s="125"/>
      <c r="B42" s="64"/>
      <c r="C42" s="64" t="s">
        <v>34</v>
      </c>
      <c r="D42" s="67">
        <f t="shared" si="2"/>
        <v>0</v>
      </c>
      <c r="E42" s="67">
        <v>0</v>
      </c>
      <c r="F42" s="67">
        <v>0</v>
      </c>
      <c r="G42" s="67">
        <v>0</v>
      </c>
      <c r="H42" s="67">
        <v>0</v>
      </c>
      <c r="I42" s="64"/>
      <c r="J42" s="30"/>
    </row>
    <row r="43" spans="1:10" ht="30" customHeight="1">
      <c r="A43" s="79" t="s">
        <v>51</v>
      </c>
      <c r="B43" s="76" t="s">
        <v>713</v>
      </c>
      <c r="C43" s="65" t="s">
        <v>19</v>
      </c>
      <c r="D43" s="66">
        <f t="shared" si="2"/>
        <v>31.93577</v>
      </c>
      <c r="E43" s="66">
        <v>0</v>
      </c>
      <c r="F43" s="67">
        <v>0</v>
      </c>
      <c r="G43" s="66">
        <v>31.93577</v>
      </c>
      <c r="H43" s="66">
        <v>0</v>
      </c>
      <c r="I43" s="64"/>
      <c r="J43" s="30"/>
    </row>
    <row r="44" spans="1:10" ht="69.75" customHeight="1">
      <c r="A44" s="68" t="s">
        <v>54</v>
      </c>
      <c r="B44" s="76" t="s">
        <v>714</v>
      </c>
      <c r="C44" s="65" t="s">
        <v>23</v>
      </c>
      <c r="D44" s="66">
        <f t="shared" si="2"/>
        <v>0</v>
      </c>
      <c r="E44" s="66">
        <v>0</v>
      </c>
      <c r="F44" s="67">
        <v>0</v>
      </c>
      <c r="G44" s="66">
        <v>0</v>
      </c>
      <c r="H44" s="66">
        <v>0</v>
      </c>
      <c r="I44" s="64"/>
      <c r="J44" s="30"/>
    </row>
    <row r="45" spans="1:10" ht="19.5" customHeight="1">
      <c r="A45" s="366" t="s">
        <v>170</v>
      </c>
      <c r="B45" s="129" t="s">
        <v>715</v>
      </c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94" t="s">
        <v>716</v>
      </c>
      <c r="B46" s="94"/>
      <c r="C46" s="94"/>
      <c r="D46" s="94"/>
      <c r="E46" s="94"/>
      <c r="F46" s="94"/>
      <c r="G46" s="94"/>
      <c r="H46" s="94"/>
      <c r="I46" s="94"/>
      <c r="J46" s="94"/>
    </row>
    <row r="47" spans="1:10" ht="19.5" customHeight="1">
      <c r="A47" s="94" t="s">
        <v>717</v>
      </c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24.75" customHeight="1">
      <c r="A48" s="288" t="s">
        <v>174</v>
      </c>
      <c r="B48" s="64" t="s">
        <v>718</v>
      </c>
      <c r="C48" s="64" t="s">
        <v>19</v>
      </c>
      <c r="D48" s="67">
        <f aca="true" t="shared" si="3" ref="D48:D56">G48</f>
        <v>327.68481</v>
      </c>
      <c r="E48" s="67">
        <v>0</v>
      </c>
      <c r="F48" s="67">
        <v>0</v>
      </c>
      <c r="G48" s="67">
        <v>327.68481</v>
      </c>
      <c r="H48" s="23">
        <v>0</v>
      </c>
      <c r="I48" s="367"/>
      <c r="J48" s="367"/>
    </row>
    <row r="49" spans="1:10" ht="24.75" customHeight="1">
      <c r="A49" s="288"/>
      <c r="B49" s="64"/>
      <c r="C49" s="64" t="s">
        <v>21</v>
      </c>
      <c r="D49" s="67">
        <f t="shared" si="3"/>
        <v>392.20377</v>
      </c>
      <c r="E49" s="67">
        <v>0</v>
      </c>
      <c r="F49" s="67">
        <v>0</v>
      </c>
      <c r="G49" s="67">
        <v>392.20377</v>
      </c>
      <c r="H49" s="23">
        <v>0</v>
      </c>
      <c r="I49" s="367"/>
      <c r="J49" s="367"/>
    </row>
    <row r="50" spans="1:10" ht="24.75" customHeight="1">
      <c r="A50" s="288"/>
      <c r="B50" s="64"/>
      <c r="C50" s="64" t="s">
        <v>23</v>
      </c>
      <c r="D50" s="67">
        <f t="shared" si="3"/>
        <v>399.77835</v>
      </c>
      <c r="E50" s="67">
        <v>0</v>
      </c>
      <c r="F50" s="67">
        <v>0</v>
      </c>
      <c r="G50" s="67">
        <v>399.77835</v>
      </c>
      <c r="H50" s="23">
        <v>0</v>
      </c>
      <c r="I50" s="367"/>
      <c r="J50" s="367"/>
    </row>
    <row r="51" spans="1:10" ht="19.5" customHeight="1">
      <c r="A51" s="125" t="s">
        <v>174</v>
      </c>
      <c r="B51" s="64" t="s">
        <v>718</v>
      </c>
      <c r="C51" s="64" t="s">
        <v>25</v>
      </c>
      <c r="D51" s="67">
        <f t="shared" si="3"/>
        <v>252.93961</v>
      </c>
      <c r="E51" s="67">
        <v>0</v>
      </c>
      <c r="F51" s="67">
        <v>0</v>
      </c>
      <c r="G51" s="67">
        <v>252.93961</v>
      </c>
      <c r="H51" s="23">
        <v>0</v>
      </c>
      <c r="I51" s="30" t="s">
        <v>49</v>
      </c>
      <c r="J51" s="64" t="s">
        <v>719</v>
      </c>
    </row>
    <row r="52" spans="1:10" ht="19.5" customHeight="1">
      <c r="A52" s="125"/>
      <c r="B52" s="64"/>
      <c r="C52" s="64" t="s">
        <v>27</v>
      </c>
      <c r="D52" s="67">
        <f t="shared" si="3"/>
        <v>44.15607</v>
      </c>
      <c r="E52" s="67">
        <v>0</v>
      </c>
      <c r="F52" s="67">
        <v>0</v>
      </c>
      <c r="G52" s="67">
        <v>44.15607</v>
      </c>
      <c r="H52" s="23">
        <v>0</v>
      </c>
      <c r="I52" s="30"/>
      <c r="J52" s="64"/>
    </row>
    <row r="53" spans="1:10" ht="19.5" customHeight="1">
      <c r="A53" s="125"/>
      <c r="B53" s="64"/>
      <c r="C53" s="64" t="s">
        <v>29</v>
      </c>
      <c r="D53" s="67">
        <f t="shared" si="3"/>
        <v>17.8</v>
      </c>
      <c r="E53" s="67">
        <v>0</v>
      </c>
      <c r="F53" s="67">
        <v>0</v>
      </c>
      <c r="G53" s="67">
        <v>17.8</v>
      </c>
      <c r="H53" s="23">
        <v>0</v>
      </c>
      <c r="I53" s="30"/>
      <c r="J53" s="64"/>
    </row>
    <row r="54" spans="1:10" ht="19.5" customHeight="1">
      <c r="A54" s="125"/>
      <c r="B54" s="64"/>
      <c r="C54" s="88" t="s">
        <v>31</v>
      </c>
      <c r="D54" s="170">
        <f t="shared" si="3"/>
        <v>170.88796</v>
      </c>
      <c r="E54" s="170">
        <v>0</v>
      </c>
      <c r="F54" s="170">
        <v>0</v>
      </c>
      <c r="G54" s="170">
        <v>170.88796</v>
      </c>
      <c r="H54" s="26">
        <v>0</v>
      </c>
      <c r="I54" s="30"/>
      <c r="J54" s="64"/>
    </row>
    <row r="55" spans="1:10" ht="19.5" customHeight="1">
      <c r="A55" s="125"/>
      <c r="B55" s="64"/>
      <c r="C55" s="64" t="s">
        <v>40</v>
      </c>
      <c r="D55" s="67">
        <f t="shared" si="3"/>
        <v>179.039</v>
      </c>
      <c r="E55" s="67">
        <v>0</v>
      </c>
      <c r="F55" s="67">
        <v>0</v>
      </c>
      <c r="G55" s="67">
        <v>179.039</v>
      </c>
      <c r="H55" s="23">
        <v>0</v>
      </c>
      <c r="I55" s="30"/>
      <c r="J55" s="64"/>
    </row>
    <row r="56" spans="1:10" ht="19.5" customHeight="1">
      <c r="A56" s="125"/>
      <c r="B56" s="64"/>
      <c r="C56" s="64" t="s">
        <v>34</v>
      </c>
      <c r="D56" s="67">
        <f t="shared" si="3"/>
        <v>179.039</v>
      </c>
      <c r="E56" s="67">
        <v>0</v>
      </c>
      <c r="F56" s="67">
        <v>0</v>
      </c>
      <c r="G56" s="67">
        <v>179.039</v>
      </c>
      <c r="H56" s="23">
        <v>0</v>
      </c>
      <c r="I56" s="30"/>
      <c r="J56" s="64"/>
    </row>
    <row r="57" spans="1:10" ht="19.5" customHeight="1">
      <c r="A57" s="125"/>
      <c r="B57" s="75" t="s">
        <v>35</v>
      </c>
      <c r="C57" s="75" t="s">
        <v>19</v>
      </c>
      <c r="D57" s="95">
        <f>D16+D25+D34+D43+D48</f>
        <v>3712.5436400000003</v>
      </c>
      <c r="E57" s="95">
        <f>E16+E25+E34+E43+E48</f>
        <v>0</v>
      </c>
      <c r="F57" s="95">
        <f>F16+F25+F34+F43+F48</f>
        <v>0</v>
      </c>
      <c r="G57" s="95">
        <f>G16+G25+G34+G43+G48</f>
        <v>3712.5436400000003</v>
      </c>
      <c r="H57" s="95">
        <v>0</v>
      </c>
      <c r="I57" s="64"/>
      <c r="J57" s="64"/>
    </row>
    <row r="58" spans="1:10" ht="19.5" customHeight="1">
      <c r="A58" s="125"/>
      <c r="B58" s="75"/>
      <c r="C58" s="75" t="s">
        <v>21</v>
      </c>
      <c r="D58" s="95">
        <f>D17+D26+D35+D49</f>
        <v>3809.5646100000004</v>
      </c>
      <c r="E58" s="95">
        <v>0</v>
      </c>
      <c r="F58" s="95">
        <v>0</v>
      </c>
      <c r="G58" s="95">
        <f>G17+G26+G35+G49</f>
        <v>3809.5646100000004</v>
      </c>
      <c r="H58" s="95">
        <v>0</v>
      </c>
      <c r="I58" s="64"/>
      <c r="J58" s="64"/>
    </row>
    <row r="59" spans="1:10" ht="19.5" customHeight="1">
      <c r="A59" s="125"/>
      <c r="B59" s="75"/>
      <c r="C59" s="75" t="s">
        <v>23</v>
      </c>
      <c r="D59" s="95">
        <f>D18+D27+D36+D50+D44</f>
        <v>3656.33921</v>
      </c>
      <c r="E59" s="95">
        <f>E18+E27+E36+E50</f>
        <v>0</v>
      </c>
      <c r="F59" s="95">
        <f>F18+F27+F36+F50</f>
        <v>0</v>
      </c>
      <c r="G59" s="95">
        <f>G18+G27+G36+G44+G50</f>
        <v>3656.33921</v>
      </c>
      <c r="H59" s="95">
        <v>0</v>
      </c>
      <c r="I59" s="64"/>
      <c r="J59" s="64"/>
    </row>
    <row r="60" spans="1:10" ht="19.5" customHeight="1">
      <c r="A60" s="125"/>
      <c r="B60" s="75"/>
      <c r="C60" s="75" t="s">
        <v>25</v>
      </c>
      <c r="D60" s="95">
        <f aca="true" t="shared" si="4" ref="D60:D63">G60</f>
        <v>5658.110089999999</v>
      </c>
      <c r="E60" s="95">
        <v>0</v>
      </c>
      <c r="F60" s="95">
        <v>0</v>
      </c>
      <c r="G60" s="95">
        <f aca="true" t="shared" si="5" ref="G60:G65">G19+G28+G37+G51</f>
        <v>5658.110089999999</v>
      </c>
      <c r="H60" s="95">
        <v>0</v>
      </c>
      <c r="I60" s="64"/>
      <c r="J60" s="64"/>
    </row>
    <row r="61" spans="1:10" ht="19.5" customHeight="1">
      <c r="A61" s="125"/>
      <c r="B61" s="75"/>
      <c r="C61" s="75" t="s">
        <v>27</v>
      </c>
      <c r="D61" s="95">
        <f t="shared" si="4"/>
        <v>2521.43893</v>
      </c>
      <c r="E61" s="95">
        <v>0</v>
      </c>
      <c r="F61" s="95">
        <v>0</v>
      </c>
      <c r="G61" s="95">
        <f t="shared" si="5"/>
        <v>2521.43893</v>
      </c>
      <c r="H61" s="95">
        <v>0</v>
      </c>
      <c r="I61" s="64"/>
      <c r="J61" s="64"/>
    </row>
    <row r="62" spans="1:10" ht="19.5" customHeight="1">
      <c r="A62" s="125"/>
      <c r="B62" s="75"/>
      <c r="C62" s="75" t="s">
        <v>29</v>
      </c>
      <c r="D62" s="95">
        <f t="shared" si="4"/>
        <v>2334.7846200000004</v>
      </c>
      <c r="E62" s="95">
        <v>0</v>
      </c>
      <c r="F62" s="95">
        <v>0</v>
      </c>
      <c r="G62" s="95">
        <f t="shared" si="5"/>
        <v>2334.7846200000004</v>
      </c>
      <c r="H62" s="95">
        <v>0</v>
      </c>
      <c r="I62" s="64"/>
      <c r="J62" s="64"/>
    </row>
    <row r="63" spans="1:10" ht="19.5" customHeight="1">
      <c r="A63" s="125"/>
      <c r="B63" s="75"/>
      <c r="C63" s="84" t="s">
        <v>31</v>
      </c>
      <c r="D63" s="96">
        <f t="shared" si="4"/>
        <v>1568.53361</v>
      </c>
      <c r="E63" s="96">
        <v>0</v>
      </c>
      <c r="F63" s="96">
        <v>0</v>
      </c>
      <c r="G63" s="96">
        <f t="shared" si="5"/>
        <v>1568.53361</v>
      </c>
      <c r="H63" s="96">
        <v>0</v>
      </c>
      <c r="I63" s="64"/>
      <c r="J63" s="64"/>
    </row>
    <row r="64" spans="1:10" ht="19.5" customHeight="1">
      <c r="A64" s="125"/>
      <c r="B64" s="75"/>
      <c r="C64" s="75" t="s">
        <v>40</v>
      </c>
      <c r="D64" s="95">
        <f aca="true" t="shared" si="6" ref="D64:D65">D23+D32+D41+D55</f>
        <v>199.039</v>
      </c>
      <c r="E64" s="95">
        <f>E23+E32+E41+E55</f>
        <v>0</v>
      </c>
      <c r="F64" s="95">
        <f>F23+F32+F41+F55</f>
        <v>0</v>
      </c>
      <c r="G64" s="95">
        <f t="shared" si="5"/>
        <v>199.039</v>
      </c>
      <c r="H64" s="95">
        <f>H23+H32+H41+H55</f>
        <v>0</v>
      </c>
      <c r="I64" s="64"/>
      <c r="J64" s="64"/>
    </row>
    <row r="65" spans="1:10" ht="19.5" customHeight="1">
      <c r="A65" s="125"/>
      <c r="B65" s="75"/>
      <c r="C65" s="75" t="s">
        <v>34</v>
      </c>
      <c r="D65" s="95">
        <f t="shared" si="6"/>
        <v>179.039</v>
      </c>
      <c r="E65" s="95">
        <v>0</v>
      </c>
      <c r="F65" s="95">
        <v>0</v>
      </c>
      <c r="G65" s="95">
        <f t="shared" si="5"/>
        <v>179.039</v>
      </c>
      <c r="H65" s="95">
        <v>0</v>
      </c>
      <c r="I65" s="64"/>
      <c r="J65" s="64"/>
    </row>
    <row r="66" spans="1:10" ht="19.5" customHeight="1">
      <c r="A66" s="125"/>
      <c r="B66" s="75"/>
      <c r="C66" s="75" t="s">
        <v>195</v>
      </c>
      <c r="D66" s="95">
        <f>D57+D58+D59+D60+D61+D62+D63+D64+D65</f>
        <v>23639.39271</v>
      </c>
      <c r="E66" s="95">
        <f>E57+E58+E59+E60+E61+E62+E63+E64</f>
        <v>0</v>
      </c>
      <c r="F66" s="95">
        <f>F57+F58+F59+F60+F61+F62+F63+F64</f>
        <v>0</v>
      </c>
      <c r="G66" s="95">
        <f>G57+G58+G59+G60+G61+G62+G63+G64+G65</f>
        <v>23639.39271</v>
      </c>
      <c r="H66" s="95">
        <f>H57+H58+H59+H60+H61+H62+H63+H64</f>
        <v>0</v>
      </c>
      <c r="I66" s="64"/>
      <c r="J66" s="64"/>
    </row>
    <row r="67" spans="2:10" ht="15" customHeight="1">
      <c r="B67" s="109" t="s">
        <v>59</v>
      </c>
      <c r="C67" s="109"/>
      <c r="D67" s="109"/>
      <c r="E67" s="109"/>
      <c r="F67" s="109"/>
      <c r="G67" s="109"/>
      <c r="H67" s="109"/>
      <c r="I67" s="109"/>
      <c r="J67" s="109"/>
    </row>
    <row r="68" spans="1:10" ht="19.5" customHeight="1">
      <c r="A68" s="142"/>
      <c r="B68" s="109"/>
      <c r="C68" s="109"/>
      <c r="D68" s="109"/>
      <c r="E68" s="109"/>
      <c r="F68" s="109"/>
      <c r="G68" s="109"/>
      <c r="H68" s="109"/>
      <c r="I68" s="109"/>
      <c r="J68" s="109"/>
    </row>
    <row r="69" spans="1:10" ht="15">
      <c r="A69" s="142"/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 ht="21.75" customHeight="1">
      <c r="A70" s="142"/>
      <c r="B70" s="109"/>
      <c r="C70" s="109"/>
      <c r="D70" s="109"/>
      <c r="E70" s="109"/>
      <c r="F70" s="109"/>
      <c r="G70" s="109"/>
      <c r="H70" s="109"/>
      <c r="I70" s="109"/>
      <c r="J70" s="109"/>
    </row>
    <row r="71" spans="1:10" ht="15" customHeight="1">
      <c r="A71" s="142"/>
      <c r="B71" s="109"/>
      <c r="C71" s="109"/>
      <c r="D71" s="109"/>
      <c r="E71" s="109"/>
      <c r="F71" s="109"/>
      <c r="G71" s="109"/>
      <c r="H71" s="109"/>
      <c r="I71" s="109"/>
      <c r="J71" s="109"/>
    </row>
    <row r="72" ht="15">
      <c r="A72" s="142"/>
    </row>
    <row r="73" spans="1:10" ht="15">
      <c r="A73" s="142"/>
      <c r="B73" s="107"/>
      <c r="C73" s="107"/>
      <c r="D73" s="368"/>
      <c r="E73" s="368"/>
      <c r="F73" s="368"/>
      <c r="G73" s="368"/>
      <c r="H73" s="368"/>
      <c r="I73" s="107"/>
      <c r="J73" s="107"/>
    </row>
    <row r="74" spans="1:10" ht="15" customHeight="1">
      <c r="A74" s="142"/>
      <c r="B74" s="315"/>
      <c r="C74" s="315"/>
      <c r="D74" s="315"/>
      <c r="E74" s="315"/>
      <c r="F74" s="315"/>
      <c r="G74" s="315"/>
      <c r="H74" s="315"/>
      <c r="I74" s="315"/>
      <c r="J74" s="315"/>
    </row>
    <row r="75" spans="1:10" ht="15">
      <c r="A75" s="142"/>
      <c r="B75" s="317"/>
      <c r="C75" s="317"/>
      <c r="D75" s="317"/>
      <c r="E75" s="317"/>
      <c r="F75" s="317"/>
      <c r="G75" s="317"/>
      <c r="H75" s="317"/>
      <c r="I75" s="317"/>
      <c r="J75" s="317"/>
    </row>
    <row r="76" spans="1:10" ht="15" customHeight="1">
      <c r="A76" s="142"/>
      <c r="B76" s="109"/>
      <c r="C76" s="109"/>
      <c r="D76" s="109"/>
      <c r="E76" s="109"/>
      <c r="F76" s="109"/>
      <c r="G76" s="109"/>
      <c r="H76" s="109"/>
      <c r="I76" s="109"/>
      <c r="J76" s="109"/>
    </row>
  </sheetData>
  <sheetProtection selectLockedCells="1" selectUnlockedCells="1"/>
  <mergeCells count="53">
    <mergeCell ref="A1:J1"/>
    <mergeCell ref="A2:J2"/>
    <mergeCell ref="A3:J3"/>
    <mergeCell ref="A4:J4"/>
    <mergeCell ref="A5:J5"/>
    <mergeCell ref="H6:J6"/>
    <mergeCell ref="A7:J7"/>
    <mergeCell ref="A9:A11"/>
    <mergeCell ref="B9:B11"/>
    <mergeCell ref="C9:C11"/>
    <mergeCell ref="D9:D11"/>
    <mergeCell ref="E9:G9"/>
    <mergeCell ref="H9:H11"/>
    <mergeCell ref="I9:I11"/>
    <mergeCell ref="J9:J11"/>
    <mergeCell ref="E10:E11"/>
    <mergeCell ref="F10:G10"/>
    <mergeCell ref="B13:J13"/>
    <mergeCell ref="A14:J14"/>
    <mergeCell ref="A15:J15"/>
    <mergeCell ref="A16:A24"/>
    <mergeCell ref="B16:B24"/>
    <mergeCell ref="I16:I24"/>
    <mergeCell ref="J16:J24"/>
    <mergeCell ref="A25:A33"/>
    <mergeCell ref="B25:B33"/>
    <mergeCell ref="I25:I33"/>
    <mergeCell ref="J25:J33"/>
    <mergeCell ref="A34:A42"/>
    <mergeCell ref="B34:B42"/>
    <mergeCell ref="I34:I44"/>
    <mergeCell ref="J34:J44"/>
    <mergeCell ref="B45:J45"/>
    <mergeCell ref="A46:J46"/>
    <mergeCell ref="A47:J47"/>
    <mergeCell ref="A48:A50"/>
    <mergeCell ref="B48:B50"/>
    <mergeCell ref="I48:I50"/>
    <mergeCell ref="J48:J50"/>
    <mergeCell ref="A51:A56"/>
    <mergeCell ref="B51:B56"/>
    <mergeCell ref="I51:I56"/>
    <mergeCell ref="J51:J56"/>
    <mergeCell ref="A57:A66"/>
    <mergeCell ref="B57:B66"/>
    <mergeCell ref="I57:I66"/>
    <mergeCell ref="J57:J66"/>
    <mergeCell ref="B67:J67"/>
    <mergeCell ref="B68:J68"/>
    <mergeCell ref="B70:J70"/>
    <mergeCell ref="B71:J71"/>
    <mergeCell ref="B74:J74"/>
    <mergeCell ref="B76:J76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89"/>
  <rowBreaks count="2" manualBreakCount="2">
    <brk id="24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2023-12-19T06:35:22Z</cp:lastPrinted>
  <dcterms:created xsi:type="dcterms:W3CDTF">1996-10-08T23:32:33Z</dcterms:created>
  <dcterms:modified xsi:type="dcterms:W3CDTF">2024-01-15T07:57:48Z</dcterms:modified>
  <cp:category/>
  <cp:version/>
  <cp:contentType/>
  <cp:contentStatus/>
  <cp:revision>1</cp:revision>
</cp:coreProperties>
</file>