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отходы" sheetId="1" r:id="rId1"/>
    <sheet name="леса" sheetId="2" r:id="rId2"/>
    <sheet name="ресурсы" sheetId="3" r:id="rId3"/>
  </sheets>
  <definedNames>
    <definedName name="_xlnm.Print_Area" localSheetId="1">'леса'!$A$1:$J$55</definedName>
    <definedName name="_xlnm.Print_Area" localSheetId="0">'отходы'!$A$1:$H$192</definedName>
    <definedName name="_xlnm.Print_Area" localSheetId="2">'ресурсы'!$A$1:$H$39</definedName>
    <definedName name="Excel_BuiltIn_Print_Area" localSheetId="0">'отходы'!$A$1:$H$192</definedName>
    <definedName name="Excel_BuiltIn_Print_Area" localSheetId="1">'леса'!$A$1:$J$55</definedName>
    <definedName name="Excel_BuiltIn_Print_Area" localSheetId="2">'ресурсы'!$A$1:$H$39</definedName>
  </definedNames>
  <calcPr fullCalcOnLoad="1"/>
</workbook>
</file>

<file path=xl/sharedStrings.xml><?xml version="1.0" encoding="utf-8"?>
<sst xmlns="http://schemas.openxmlformats.org/spreadsheetml/2006/main" count="155" uniqueCount="111">
  <si>
    <t>Приложение № 6  к постановлению администрации ЗАТО г. Радужный Владимирской области от 27.12.2023 № 1768</t>
  </si>
  <si>
    <t xml:space="preserve"> Перечень мероприятий подпрограммы "Отходы  на территории  ЗАТО г. Радужный Владимирской области"</t>
  </si>
  <si>
    <t>Наименование мероприятия</t>
  </si>
  <si>
    <t xml:space="preserve">Срок исполнения, год </t>
  </si>
  <si>
    <t>Объем финансирования,                          тыс. руб.</t>
  </si>
  <si>
    <t>В том числе за счет средств</t>
  </si>
  <si>
    <t>Исполнители- 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</si>
  <si>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</si>
  <si>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собственных доходов</t>
  </si>
  <si>
    <t xml:space="preserve">Внебюджетных источников, тыс. руб. </t>
  </si>
  <si>
    <t xml:space="preserve">Субсидии и иные межбюджетные трансферты, тыс. руб. </t>
  </si>
  <si>
    <t xml:space="preserve">Другие собственные доходы, тыс. руб. </t>
  </si>
  <si>
    <t>1.Ликвидация несанкционированных свалок</t>
  </si>
  <si>
    <t>Цель : обеспечение благоприятной окружающей среды на территории ЗАТО г. Радужный Владимирской области</t>
  </si>
  <si>
    <t xml:space="preserve">Задачи: </t>
  </si>
  <si>
    <t xml:space="preserve"> -Сохранение природных ландшафтов,  используемых для массового отдыха;</t>
  </si>
  <si>
    <t>- Ликвидация несанкционированных свалок на территории ЗАТО г. Радужный Владимирской области;</t>
  </si>
  <si>
    <t>- Выявление и предотвращение нарушений законодательства в области охраны окружающей среды;</t>
  </si>
  <si>
    <t>-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</si>
  <si>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>1.1. Определение мест несанкционированных свалок</t>
  </si>
  <si>
    <t>МКУ «ГКМХ»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</si>
  <si>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</si>
  <si>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</si>
  <si>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МКУ «Дорожник», Председатели ГСК, БСК</t>
  </si>
  <si>
    <t>Ликвидация выявленных несанкционированных свалок на территории ЗАТО г. Радужный Владимирской области</t>
  </si>
  <si>
    <t>МКУ «ГКМХ»,      Председатели ГСК, БСК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</si>
  <si>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</t>
  </si>
  <si>
    <t>МУП «ЖКХ»</t>
  </si>
  <si>
    <t>Контроль за вывозом мусора с территорий, ИП и частного сектора</t>
  </si>
  <si>
    <t>1.4. Очистка и поддержание чистоты охранной зоны и противопожарного рва на несанкционированной свалке ЗАТО г. Радужный Владимирской области</t>
  </si>
  <si>
    <t>МКУ «ГКМХ»,    МУП ЖКХ</t>
  </si>
  <si>
    <t xml:space="preserve">Ограничение распространения несанкционированной свалки ЗАТО г. Радужный Владимирской области на прилегающие территории </t>
  </si>
  <si>
    <t>1.5. Формирование базы данных объектов, оказывающих негативное воздействие на окружающую среду</t>
  </si>
  <si>
    <t>Выявление новых и учет существующих загрязнителей окружающей среды</t>
  </si>
  <si>
    <t>2.Содержание полигона твердых бытовых отходов</t>
  </si>
  <si>
    <t>Цель: Обеспечение благоприятной окружающей среды и экологической безопасности на территории  ЗАТО г. Радужный Владимирской области</t>
  </si>
  <si>
    <t>Задача:   Сокращение объемов накопления промышленных и бытовых отходов</t>
  </si>
  <si>
    <t>2.1. Организация раздельного сбора отходов</t>
  </si>
  <si>
    <t>МКУ «ГКМХ»,  МКУ «Дорожник»,   МУП «ЖКХ»</t>
  </si>
  <si>
    <t>Соблюдение экологических, санитарных и иных требований в области окружающей среды и здоровья человека</t>
  </si>
  <si>
    <t>2.2.Заработная плата</t>
  </si>
  <si>
    <t>МКУ «Дорожник»</t>
  </si>
  <si>
    <t xml:space="preserve">Соблюдение экологических, санитарных и иных требований в области окружающей среды и здоровья человека </t>
  </si>
  <si>
    <t>2.3. Начисления на выплаты по оплате труда</t>
  </si>
  <si>
    <t>2.4. Транспортные услуги</t>
  </si>
  <si>
    <t>2.5. Прочие выплаты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</si>
  <si>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</si>
  <si>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</si>
  <si>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</si>
  <si>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</si>
  <si>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</si>
  <si>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2.11.Прочие расходы, в т.ч. налог на транспорт</t>
  </si>
  <si>
    <t>2.12.Увеличение стоимости основных средств</t>
  </si>
  <si>
    <t>2.13.Увеличение стоимости материальных запасов</t>
  </si>
  <si>
    <t>2.14. Экологический мониторинг состояния окружающей среды полигона ТБО</t>
  </si>
  <si>
    <t xml:space="preserve">2.15. Экологическая документация и её экспертиза </t>
  </si>
  <si>
    <t>2.16. Оценка риска для здоровья населения</t>
  </si>
  <si>
    <t>2.17. Разработка проектной документации "Обустройство площадки для установки весоизмерительного оборудования"</t>
  </si>
  <si>
    <t>2.18. Работы по обустройству площадки с установкой весоизмерительного оборудования</t>
  </si>
  <si>
    <t>Всего по  пункту 2</t>
  </si>
  <si>
    <t>2017-2025</t>
  </si>
  <si>
    <t>в том числе по годам:</t>
  </si>
  <si>
    <t>Итого по подпрограмме</t>
  </si>
  <si>
    <t>С.П. Гарипова, 3-42-95</t>
  </si>
  <si>
    <t>Приложение № 4 к постановлению администрации ЗАТО г. Радужный Владимирской области от 27.12.2023 № 1768</t>
  </si>
  <si>
    <t xml:space="preserve"> Перечень мероприятий подпрограммы "Городские леса на территории  ЗАТО г.Радужный Владимирской области"</t>
  </si>
  <si>
    <t>Срок исполнения</t>
  </si>
  <si>
    <t>Объем финансирования</t>
  </si>
  <si>
    <t>Внебюджетных источников</t>
  </si>
  <si>
    <t>Субсидии и  иные межбюджетные трансферты</t>
  </si>
  <si>
    <t>другие собственные доходы</t>
  </si>
  <si>
    <t>Охрана лесов и водных источников</t>
  </si>
  <si>
    <t>Цель :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</si>
  <si>
    <t>Охрана и восстановление водных объектов - источников питьевого водоснабжения.</t>
  </si>
  <si>
    <t>Задачи:</t>
  </si>
  <si>
    <t>-  Сохранение природных ландшафтов, используемых для массового отдыха населения.</t>
  </si>
  <si>
    <t>-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</si>
  <si>
    <t>- 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</si>
  <si>
    <t>- Охрана и восстановление водных объектов - источников питьевого водоснабжения.</t>
  </si>
  <si>
    <t>1. Обустройство зон санитарной охраны выхода подземных вод (родники).</t>
  </si>
  <si>
    <t>Очистка территорий прилегающих к родникам от бытового мусора, обустройство прилегающих территорий.</t>
  </si>
  <si>
    <t>2. Гигиеническая экспертиза воды из родников</t>
  </si>
  <si>
    <t>Контроль качества воды открытых источников, выявление проблемы загрязнения прилегающих территорий</t>
  </si>
  <si>
    <t>3. Обустройство существующих противопожарных водоемов и подъездных путей к ним</t>
  </si>
  <si>
    <t>МКУ «Дорожник»,  МКУ «ГКМХ»</t>
  </si>
  <si>
    <t>Повышение эффективности использования средств водного пожаротушения</t>
  </si>
  <si>
    <t>4. Уборка сухостойной и ветровальной древесины в парковой зоне и застроенной части города (1, 3, 9, 10 кварталы)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</si>
  <si>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</si>
  <si>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5.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установка противопожарных и природоохранных аншлагов в лесной зоне, уборка сухостойной и ветровальной древесины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</si>
  <si>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</si>
  <si>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>6.Работы по подготовке лесоустройства городских лесов и разработке лесохозяйственного регламента городских лесов ЗАТО г. Радужный Владимирской области на площади 144,36 га</t>
  </si>
  <si>
    <t>МКУ "ГКМХ"</t>
  </si>
  <si>
    <t>Укрепление правового и нормативного обеспечения</t>
  </si>
  <si>
    <t>Всего на 2017-2025 года:</t>
  </si>
  <si>
    <t>в том числе  по годам</t>
  </si>
  <si>
    <t>Приложение № 2 к постановлению администрации ЗАТО г. Радужный Владимирской области от 27.12.2023 № 1768</t>
  </si>
  <si>
    <t>3. Ресурсное обеспечение программы</t>
  </si>
  <si>
    <t xml:space="preserve">Срок исполнения год </t>
  </si>
  <si>
    <t>Объем финансирования, тыс. руб.</t>
  </si>
  <si>
    <t xml:space="preserve">Исполнители- ответственные за реализацию программы, подпрограммы </t>
  </si>
  <si>
    <t>Внебюджетных источников, тыс. руб.</t>
  </si>
  <si>
    <t>Субсидии и  иные межбюджетные трансферты, тыс. руб.</t>
  </si>
  <si>
    <t>другие собственные доходы, тыс. руб.</t>
  </si>
  <si>
    <t>Программа «Охрана окружающей среды на территории ЗАТО г. Радужный Владимирской области»</t>
  </si>
  <si>
    <t xml:space="preserve">                          МКУ «ГКМХ»,             МКУ «Дорожник»</t>
  </si>
  <si>
    <t>ИТОГО по Программе</t>
  </si>
  <si>
    <t>Подпрограмма «Городские леса  на территории ЗАТО г. Радужный Владимирской области»</t>
  </si>
  <si>
    <t>МКУ «ГКМХ»,             МКУ «Дорожник»   "КУМИ"</t>
  </si>
  <si>
    <t>ИТОГО по Подпрограмме</t>
  </si>
  <si>
    <t>Подпрограмма «Отходы  на территории ЗАТО г. Радужный Владимирской области»</t>
  </si>
  <si>
    <t xml:space="preserve">                            МКУ «ГКМХ»,             МКУ «Дорожник»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</si>
</sst>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"/>
    <numFmt numFmtId="167" formatCode="#,##0.00000"/>
    <numFmt numFmtId="168" formatCode="0.000"/>
    <numFmt numFmtId="169" formatCode="0.00000"/>
    <numFmt numFmtId="170" formatCode="0.0000"/>
    <numFmt numFmtId="171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8"/>
      <name val="Times New Roman"/>
      <family val="1"/>
    </font>
    <font>
      <sz val="8.5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left" vertical="top" wrapText="1"/>
    </xf>
    <xf numFmtId="164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justify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vertical="top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wrapText="1"/>
    </xf>
    <xf numFmtId="164" fontId="0" fillId="0" borderId="0" xfId="0" applyBorder="1" applyAlignment="1">
      <alignment/>
    </xf>
    <xf numFmtId="167" fontId="8" fillId="0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left" vertical="center" wrapText="1"/>
    </xf>
    <xf numFmtId="164" fontId="5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1" xfId="0" applyFont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70" fontId="5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/>
    </xf>
    <xf numFmtId="164" fontId="11" fillId="0" borderId="1" xfId="0" applyFont="1" applyBorder="1" applyAlignment="1">
      <alignment vertical="center"/>
    </xf>
    <xf numFmtId="164" fontId="11" fillId="0" borderId="3" xfId="0" applyFont="1" applyBorder="1" applyAlignment="1">
      <alignment vertic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/>
    </xf>
    <xf numFmtId="164" fontId="12" fillId="0" borderId="0" xfId="0" applyFont="1" applyAlignment="1">
      <alignment horizontal="left"/>
    </xf>
    <xf numFmtId="169" fontId="0" fillId="0" borderId="0" xfId="0" applyNumberForma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left" vertical="top" wrapText="1"/>
    </xf>
    <xf numFmtId="167" fontId="6" fillId="0" borderId="1" xfId="0" applyNumberFormat="1" applyFont="1" applyFill="1" applyBorder="1" applyAlignment="1">
      <alignment horizontal="right" vertical="top" wrapText="1"/>
    </xf>
    <xf numFmtId="171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vertical="top" wrapText="1"/>
    </xf>
    <xf numFmtId="171" fontId="6" fillId="0" borderId="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167" fontId="6" fillId="0" borderId="1" xfId="0" applyNumberFormat="1" applyFont="1" applyBorder="1" applyAlignment="1">
      <alignment horizontal="right" vertical="top" wrapText="1"/>
    </xf>
    <xf numFmtId="171" fontId="6" fillId="0" borderId="1" xfId="0" applyNumberFormat="1" applyFont="1" applyBorder="1" applyAlignment="1">
      <alignment vertical="top" wrapText="1"/>
    </xf>
    <xf numFmtId="167" fontId="6" fillId="0" borderId="1" xfId="0" applyNumberFormat="1" applyFont="1" applyBorder="1" applyAlignment="1">
      <alignment vertical="top" wrapText="1"/>
    </xf>
    <xf numFmtId="167" fontId="6" fillId="0" borderId="1" xfId="0" applyNumberFormat="1" applyFont="1" applyBorder="1" applyAlignment="1">
      <alignment horizontal="right" vertical="center" wrapText="1"/>
    </xf>
    <xf numFmtId="171" fontId="6" fillId="0" borderId="1" xfId="0" applyNumberFormat="1" applyFont="1" applyBorder="1" applyAlignment="1">
      <alignment vertical="center" wrapText="1"/>
    </xf>
    <xf numFmtId="167" fontId="6" fillId="0" borderId="0" xfId="0" applyNumberFormat="1" applyFont="1" applyAlignment="1">
      <alignment vertical="center"/>
    </xf>
    <xf numFmtId="171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/>
    </xf>
    <xf numFmtId="171" fontId="6" fillId="0" borderId="1" xfId="0" applyNumberFormat="1" applyFont="1" applyBorder="1" applyAlignment="1">
      <alignment/>
    </xf>
    <xf numFmtId="167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Border="1" applyAlignment="1">
      <alignment horizontal="center" vertical="top" wrapText="1"/>
    </xf>
    <xf numFmtId="167" fontId="6" fillId="0" borderId="0" xfId="0" applyNumberFormat="1" applyFont="1" applyBorder="1" applyAlignment="1">
      <alignment vertical="top" wrapText="1"/>
    </xf>
    <xf numFmtId="171" fontId="6" fillId="0" borderId="0" xfId="0" applyNumberFormat="1" applyFont="1" applyBorder="1" applyAlignment="1">
      <alignment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Alignment="1">
      <alignment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top" wrapText="1"/>
    </xf>
    <xf numFmtId="164" fontId="15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vertical="top" wrapText="1"/>
    </xf>
    <xf numFmtId="164" fontId="12" fillId="0" borderId="1" xfId="0" applyFont="1" applyBorder="1" applyAlignment="1">
      <alignment horizontal="center" vertical="top" wrapText="1"/>
    </xf>
    <xf numFmtId="164" fontId="14" fillId="0" borderId="1" xfId="0" applyFont="1" applyBorder="1" applyAlignment="1">
      <alignment horizontal="justify" vertical="top" wrapText="1"/>
    </xf>
    <xf numFmtId="164" fontId="14" fillId="0" borderId="1" xfId="0" applyFont="1" applyBorder="1" applyAlignment="1">
      <alignment horizontal="center" vertical="center" wrapText="1"/>
    </xf>
    <xf numFmtId="169" fontId="14" fillId="0" borderId="1" xfId="0" applyNumberFormat="1" applyFont="1" applyBorder="1" applyAlignment="1">
      <alignment horizontal="center" vertical="center" wrapText="1"/>
    </xf>
    <xf numFmtId="168" fontId="14" fillId="0" borderId="1" xfId="0" applyNumberFormat="1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vertical="top" wrapText="1"/>
    </xf>
    <xf numFmtId="169" fontId="14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9" fontId="14" fillId="0" borderId="1" xfId="0" applyNumberFormat="1" applyFont="1" applyFill="1" applyBorder="1" applyAlignment="1">
      <alignment horizontal="center" vertical="center"/>
    </xf>
    <xf numFmtId="169" fontId="14" fillId="0" borderId="1" xfId="0" applyNumberFormat="1" applyFont="1" applyBorder="1" applyAlignment="1">
      <alignment horizontal="center" vertical="center"/>
    </xf>
    <xf numFmtId="169" fontId="14" fillId="0" borderId="1" xfId="0" applyNumberFormat="1" applyFont="1" applyBorder="1" applyAlignment="1">
      <alignment horizontal="center"/>
    </xf>
    <xf numFmtId="164" fontId="16" fillId="0" borderId="1" xfId="0" applyFont="1" applyBorder="1" applyAlignment="1">
      <alignment horizontal="center" vertical="top" wrapText="1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B194"/>
  <sheetViews>
    <sheetView zoomScale="75" zoomScaleNormal="75" zoomScaleSheetLayoutView="100" workbookViewId="0" topLeftCell="A1">
      <selection activeCell="A9" sqref="A9"/>
    </sheetView>
  </sheetViews>
  <sheetFormatPr defaultColWidth="9.140625" defaultRowHeight="15"/>
  <cols>
    <col min="1" max="1" width="48.7109375" style="1" customWidth="1"/>
    <col min="2" max="2" width="18.421875" style="0" customWidth="1"/>
    <col min="3" max="3" width="21.140625" style="0" customWidth="1"/>
    <col min="4" max="4" width="20.140625" style="0" customWidth="1"/>
    <col min="5" max="5" width="20.28125" style="0" customWidth="1"/>
    <col min="6" max="6" width="11.421875" style="0" customWidth="1"/>
    <col min="7" max="7" width="55.00390625" style="0" customWidth="1"/>
    <col min="8" max="8" width="64.140625" style="2" customWidth="1"/>
    <col min="9" max="9" width="14.421875" style="0" customWidth="1"/>
  </cols>
  <sheetData>
    <row r="1" spans="2:12" ht="34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5:12" ht="18.75">
      <c r="E2" s="4"/>
      <c r="F2" s="4"/>
      <c r="G2" s="5"/>
      <c r="H2" s="5"/>
      <c r="I2" s="5"/>
      <c r="J2" s="5"/>
      <c r="K2" s="5"/>
      <c r="L2" s="5"/>
    </row>
    <row r="3" spans="1:8" ht="26.25">
      <c r="A3" s="6" t="s">
        <v>1</v>
      </c>
      <c r="B3" s="6"/>
      <c r="C3" s="6"/>
      <c r="D3" s="6"/>
      <c r="E3" s="6"/>
      <c r="F3" s="6"/>
      <c r="G3" s="6"/>
      <c r="H3" s="6"/>
    </row>
    <row r="4" spans="1:8" ht="18.75">
      <c r="A4" s="7"/>
      <c r="B4" s="7"/>
      <c r="C4" s="7"/>
      <c r="D4" s="7"/>
      <c r="E4" s="7"/>
      <c r="F4" s="7"/>
      <c r="G4" s="7"/>
      <c r="H4" s="7"/>
    </row>
    <row r="5" spans="1:8" ht="20.25" customHeight="1">
      <c r="A5" s="8" t="s">
        <v>2</v>
      </c>
      <c r="B5" s="8" t="s">
        <v>3</v>
      </c>
      <c r="C5" s="8" t="s">
        <v>4</v>
      </c>
      <c r="D5" s="9" t="s">
        <v>5</v>
      </c>
      <c r="E5" s="9"/>
      <c r="F5" s="9"/>
      <c r="G5" s="8" t="s">
        <v>6</v>
      </c>
      <c r="H5" s="8" t="s">
        <v>7</v>
      </c>
    </row>
    <row r="6" spans="1:8" ht="34.5" customHeight="1">
      <c r="A6" s="8"/>
      <c r="B6" s="8"/>
      <c r="C6" s="8"/>
      <c r="D6" s="8" t="s">
        <v>8</v>
      </c>
      <c r="E6" s="8"/>
      <c r="F6" s="9" t="s">
        <v>9</v>
      </c>
      <c r="G6" s="8"/>
      <c r="H6" s="8"/>
    </row>
    <row r="7" spans="1:8" ht="99.75" customHeight="1">
      <c r="A7" s="8"/>
      <c r="B7" s="8"/>
      <c r="C7" s="8"/>
      <c r="D7" s="10" t="s">
        <v>10</v>
      </c>
      <c r="E7" s="10" t="s">
        <v>11</v>
      </c>
      <c r="F7" s="9"/>
      <c r="G7" s="8"/>
      <c r="H7" s="8"/>
    </row>
    <row r="8" spans="1:8" ht="25.5" customHeight="1">
      <c r="A8" s="11" t="s">
        <v>12</v>
      </c>
      <c r="B8" s="11"/>
      <c r="C8" s="11"/>
      <c r="D8" s="11"/>
      <c r="E8" s="11"/>
      <c r="F8" s="11"/>
      <c r="G8" s="11"/>
      <c r="H8" s="11"/>
    </row>
    <row r="9" spans="1:8" ht="28.5" customHeight="1">
      <c r="A9" s="12" t="s">
        <v>13</v>
      </c>
      <c r="B9" s="12"/>
      <c r="C9" s="12"/>
      <c r="D9" s="12"/>
      <c r="E9" s="12"/>
      <c r="F9" s="12"/>
      <c r="G9" s="12"/>
      <c r="H9" s="12"/>
    </row>
    <row r="10" spans="1:8" ht="22.5" customHeight="1">
      <c r="A10" s="12" t="s">
        <v>14</v>
      </c>
      <c r="B10" s="12"/>
      <c r="C10" s="12"/>
      <c r="D10" s="12"/>
      <c r="E10" s="12"/>
      <c r="F10" s="12"/>
      <c r="G10" s="12"/>
      <c r="H10" s="12"/>
    </row>
    <row r="11" spans="1:8" ht="21" customHeight="1">
      <c r="A11" s="13" t="s">
        <v>15</v>
      </c>
      <c r="B11" s="13"/>
      <c r="C11" s="13"/>
      <c r="D11" s="13"/>
      <c r="E11" s="13"/>
      <c r="F11" s="13"/>
      <c r="G11" s="13"/>
      <c r="H11" s="13"/>
    </row>
    <row r="12" spans="1:8" ht="21.75" customHeight="1">
      <c r="A12" s="13" t="s">
        <v>16</v>
      </c>
      <c r="B12" s="13"/>
      <c r="C12" s="13"/>
      <c r="D12" s="13"/>
      <c r="E12" s="13"/>
      <c r="F12" s="13"/>
      <c r="G12" s="13"/>
      <c r="H12" s="13"/>
    </row>
    <row r="13" spans="1:8" ht="21.75" customHeight="1">
      <c r="A13" s="13" t="s">
        <v>17</v>
      </c>
      <c r="B13" s="13"/>
      <c r="C13" s="13"/>
      <c r="D13" s="13"/>
      <c r="E13" s="13"/>
      <c r="F13" s="13"/>
      <c r="G13" s="13"/>
      <c r="H13" s="13"/>
    </row>
    <row r="14" spans="1:8" ht="37.5" customHeight="1">
      <c r="A14" s="13" t="s">
        <v>18</v>
      </c>
      <c r="B14" s="13"/>
      <c r="C14" s="13"/>
      <c r="D14" s="13"/>
      <c r="E14" s="13"/>
      <c r="F14" s="13"/>
      <c r="G14" s="13"/>
      <c r="H14" s="13"/>
    </row>
    <row r="15" spans="1:8" ht="47.25" customHeight="1">
      <c r="A15" s="14" t="s">
        <v>19</v>
      </c>
      <c r="B15" s="15">
        <v>2017</v>
      </c>
      <c r="C15" s="16">
        <f aca="true" t="shared" si="0" ref="C15:C18">E15</f>
        <v>0</v>
      </c>
      <c r="D15" s="17"/>
      <c r="E15" s="18">
        <v>0</v>
      </c>
      <c r="F15" s="17"/>
      <c r="G15" s="9" t="s">
        <v>20</v>
      </c>
      <c r="H15" s="15" t="s">
        <v>21</v>
      </c>
    </row>
    <row r="16" spans="1:8" ht="39" customHeight="1">
      <c r="A16" s="14"/>
      <c r="B16" s="15">
        <v>2018</v>
      </c>
      <c r="C16" s="16">
        <f t="shared" si="0"/>
        <v>0</v>
      </c>
      <c r="D16" s="17"/>
      <c r="E16" s="18">
        <v>0</v>
      </c>
      <c r="F16" s="17"/>
      <c r="G16" s="9"/>
      <c r="H16" s="15"/>
    </row>
    <row r="17" spans="1:8" ht="31.5" customHeight="1">
      <c r="A17" s="14"/>
      <c r="B17" s="15">
        <v>2019</v>
      </c>
      <c r="C17" s="16">
        <f t="shared" si="0"/>
        <v>0</v>
      </c>
      <c r="D17" s="17"/>
      <c r="E17" s="18">
        <v>0</v>
      </c>
      <c r="F17" s="17"/>
      <c r="G17" s="9"/>
      <c r="H17" s="15"/>
    </row>
    <row r="18" spans="1:8" ht="31.5" customHeight="1">
      <c r="A18" s="14"/>
      <c r="B18" s="15">
        <v>2020</v>
      </c>
      <c r="C18" s="16">
        <f t="shared" si="0"/>
        <v>0</v>
      </c>
      <c r="D18" s="17"/>
      <c r="E18" s="18">
        <v>0</v>
      </c>
      <c r="F18" s="17"/>
      <c r="G18" s="9"/>
      <c r="H18" s="15"/>
    </row>
    <row r="19" spans="1:8" ht="53.25" customHeight="1">
      <c r="A19" s="19" t="s">
        <v>22</v>
      </c>
      <c r="B19" s="20">
        <v>2017</v>
      </c>
      <c r="C19" s="21">
        <f>D19+E19+F19</f>
        <v>0</v>
      </c>
      <c r="D19" s="22"/>
      <c r="E19" s="18">
        <v>0</v>
      </c>
      <c r="F19" s="22"/>
      <c r="G19" s="9" t="s">
        <v>23</v>
      </c>
      <c r="H19" s="15" t="s">
        <v>24</v>
      </c>
    </row>
    <row r="20" spans="1:8" ht="48" customHeight="1">
      <c r="A20" s="19"/>
      <c r="B20" s="20"/>
      <c r="C20" s="16">
        <v>0</v>
      </c>
      <c r="D20" s="20"/>
      <c r="E20" s="16">
        <v>0</v>
      </c>
      <c r="F20" s="20"/>
      <c r="G20" s="9" t="s">
        <v>25</v>
      </c>
      <c r="H20" s="15"/>
    </row>
    <row r="21" spans="1:8" ht="45" customHeight="1">
      <c r="A21" s="19"/>
      <c r="B21" s="20">
        <v>2018</v>
      </c>
      <c r="C21" s="16">
        <v>0</v>
      </c>
      <c r="D21" s="20"/>
      <c r="E21" s="16">
        <v>0</v>
      </c>
      <c r="F21" s="20"/>
      <c r="G21" s="9" t="s">
        <v>23</v>
      </c>
      <c r="H21" s="15"/>
    </row>
    <row r="22" spans="1:8" ht="43.5" customHeight="1">
      <c r="A22" s="19"/>
      <c r="B22" s="20"/>
      <c r="C22" s="16">
        <f aca="true" t="shared" si="1" ref="C22:C24">D22+E22+F22</f>
        <v>0</v>
      </c>
      <c r="D22" s="20"/>
      <c r="E22" s="16">
        <v>0</v>
      </c>
      <c r="F22" s="20"/>
      <c r="G22" s="9" t="s">
        <v>25</v>
      </c>
      <c r="H22" s="15"/>
    </row>
    <row r="23" spans="1:8" ht="42.75" customHeight="1">
      <c r="A23" s="19"/>
      <c r="B23" s="20">
        <v>2019</v>
      </c>
      <c r="C23" s="16">
        <f t="shared" si="1"/>
        <v>0</v>
      </c>
      <c r="D23" s="20"/>
      <c r="E23" s="16">
        <v>0</v>
      </c>
      <c r="F23" s="20"/>
      <c r="G23" s="9" t="s">
        <v>23</v>
      </c>
      <c r="H23" s="15"/>
    </row>
    <row r="24" spans="1:8" ht="42.75" customHeight="1">
      <c r="A24" s="19"/>
      <c r="B24" s="20"/>
      <c r="C24" s="16">
        <f t="shared" si="1"/>
        <v>0</v>
      </c>
      <c r="D24" s="20"/>
      <c r="E24" s="16">
        <v>0</v>
      </c>
      <c r="F24" s="20"/>
      <c r="G24" s="9" t="s">
        <v>25</v>
      </c>
      <c r="H24" s="15"/>
    </row>
    <row r="25" spans="1:8" ht="42.75" customHeight="1">
      <c r="A25" s="19"/>
      <c r="B25" s="20">
        <v>2020</v>
      </c>
      <c r="C25" s="16">
        <f aca="true" t="shared" si="2" ref="C25:C37">E25</f>
        <v>0</v>
      </c>
      <c r="D25" s="20"/>
      <c r="E25" s="16">
        <v>0</v>
      </c>
      <c r="F25" s="20"/>
      <c r="G25" s="9" t="s">
        <v>23</v>
      </c>
      <c r="H25" s="15"/>
    </row>
    <row r="26" spans="1:8" ht="42.75" customHeight="1">
      <c r="A26" s="19"/>
      <c r="B26" s="20">
        <v>2021</v>
      </c>
      <c r="C26" s="16">
        <f t="shared" si="2"/>
        <v>0</v>
      </c>
      <c r="D26" s="20"/>
      <c r="E26" s="16">
        <v>0</v>
      </c>
      <c r="F26" s="20"/>
      <c r="G26" s="9" t="s">
        <v>23</v>
      </c>
      <c r="H26" s="15"/>
    </row>
    <row r="27" spans="1:8" ht="42.75" customHeight="1">
      <c r="A27" s="19"/>
      <c r="B27" s="20">
        <v>2022</v>
      </c>
      <c r="C27" s="16">
        <f t="shared" si="2"/>
        <v>0</v>
      </c>
      <c r="D27" s="20"/>
      <c r="E27" s="16">
        <v>0</v>
      </c>
      <c r="F27" s="20"/>
      <c r="G27" s="9" t="s">
        <v>23</v>
      </c>
      <c r="H27" s="15"/>
    </row>
    <row r="28" spans="1:8" ht="42.75" customHeight="1">
      <c r="A28" s="19"/>
      <c r="B28" s="20">
        <v>2023</v>
      </c>
      <c r="C28" s="16">
        <f t="shared" si="2"/>
        <v>0</v>
      </c>
      <c r="D28" s="20"/>
      <c r="E28" s="16">
        <v>0</v>
      </c>
      <c r="F28" s="20"/>
      <c r="G28" s="9" t="s">
        <v>23</v>
      </c>
      <c r="H28" s="15"/>
    </row>
    <row r="29" spans="1:8" ht="50.25" customHeight="1">
      <c r="A29" s="11" t="s">
        <v>26</v>
      </c>
      <c r="B29" s="15">
        <v>2017</v>
      </c>
      <c r="C29" s="16">
        <f t="shared" si="2"/>
        <v>0</v>
      </c>
      <c r="D29" s="15"/>
      <c r="E29" s="16">
        <v>0</v>
      </c>
      <c r="F29" s="15"/>
      <c r="G29" s="8" t="s">
        <v>27</v>
      </c>
      <c r="H29" s="15" t="s">
        <v>28</v>
      </c>
    </row>
    <row r="30" spans="1:8" ht="56.25" customHeight="1">
      <c r="A30" s="11"/>
      <c r="B30" s="15">
        <v>2018</v>
      </c>
      <c r="C30" s="16">
        <f t="shared" si="2"/>
        <v>0</v>
      </c>
      <c r="D30" s="15"/>
      <c r="E30" s="16">
        <v>0</v>
      </c>
      <c r="F30" s="15"/>
      <c r="G30" s="8"/>
      <c r="H30" s="15"/>
    </row>
    <row r="31" spans="1:8" ht="55.5" customHeight="1">
      <c r="A31" s="11"/>
      <c r="B31" s="15">
        <v>2019</v>
      </c>
      <c r="C31" s="16">
        <f t="shared" si="2"/>
        <v>0</v>
      </c>
      <c r="D31" s="15"/>
      <c r="E31" s="16">
        <v>0</v>
      </c>
      <c r="F31" s="15"/>
      <c r="G31" s="8"/>
      <c r="H31" s="15"/>
    </row>
    <row r="32" spans="1:8" ht="42" customHeight="1">
      <c r="A32" s="14" t="s">
        <v>29</v>
      </c>
      <c r="B32" s="15">
        <v>2017</v>
      </c>
      <c r="C32" s="16">
        <f t="shared" si="2"/>
        <v>0</v>
      </c>
      <c r="D32" s="15"/>
      <c r="E32" s="23">
        <v>0</v>
      </c>
      <c r="F32" s="15"/>
      <c r="G32" s="9" t="s">
        <v>30</v>
      </c>
      <c r="H32" s="15" t="s">
        <v>31</v>
      </c>
    </row>
    <row r="33" spans="1:8" ht="41.25" customHeight="1">
      <c r="A33" s="14"/>
      <c r="B33" s="15">
        <v>2018</v>
      </c>
      <c r="C33" s="16">
        <f t="shared" si="2"/>
        <v>0</v>
      </c>
      <c r="D33" s="15"/>
      <c r="E33" s="23">
        <v>0</v>
      </c>
      <c r="F33" s="15"/>
      <c r="G33" s="9"/>
      <c r="H33" s="15"/>
    </row>
    <row r="34" spans="1:8" ht="37.5" customHeight="1">
      <c r="A34" s="14"/>
      <c r="B34" s="15">
        <v>2019</v>
      </c>
      <c r="C34" s="16">
        <f t="shared" si="2"/>
        <v>0</v>
      </c>
      <c r="D34" s="15"/>
      <c r="E34" s="23">
        <v>0</v>
      </c>
      <c r="F34" s="15"/>
      <c r="G34" s="9"/>
      <c r="H34" s="15"/>
    </row>
    <row r="35" spans="1:8" ht="38.25" customHeight="1">
      <c r="A35" s="14" t="s">
        <v>32</v>
      </c>
      <c r="B35" s="24">
        <v>2017</v>
      </c>
      <c r="C35" s="16">
        <f t="shared" si="2"/>
        <v>0</v>
      </c>
      <c r="D35" s="25"/>
      <c r="E35" s="23">
        <v>0</v>
      </c>
      <c r="F35" s="25"/>
      <c r="G35" s="9" t="s">
        <v>20</v>
      </c>
      <c r="H35" s="26" t="s">
        <v>33</v>
      </c>
    </row>
    <row r="36" spans="1:8" ht="38.25" customHeight="1">
      <c r="A36" s="14"/>
      <c r="B36" s="24">
        <v>2018</v>
      </c>
      <c r="C36" s="16">
        <f t="shared" si="2"/>
        <v>0</v>
      </c>
      <c r="D36" s="25"/>
      <c r="E36" s="23">
        <v>0</v>
      </c>
      <c r="F36" s="25"/>
      <c r="G36" s="9"/>
      <c r="H36" s="26"/>
    </row>
    <row r="37" spans="1:8" ht="21.75" customHeight="1">
      <c r="A37" s="14"/>
      <c r="B37" s="24">
        <v>2019</v>
      </c>
      <c r="C37" s="16">
        <f t="shared" si="2"/>
        <v>0</v>
      </c>
      <c r="D37" s="25"/>
      <c r="E37" s="23">
        <v>0</v>
      </c>
      <c r="F37" s="25"/>
      <c r="G37" s="9"/>
      <c r="H37" s="26"/>
    </row>
    <row r="38" spans="1:8" ht="23.25" customHeight="1">
      <c r="A38" s="14" t="s">
        <v>34</v>
      </c>
      <c r="B38" s="14"/>
      <c r="C38" s="14"/>
      <c r="D38" s="14"/>
      <c r="E38" s="14"/>
      <c r="F38" s="14"/>
      <c r="G38" s="14"/>
      <c r="H38" s="14"/>
    </row>
    <row r="39" spans="1:8" ht="23.25" customHeight="1">
      <c r="A39" s="14" t="s">
        <v>35</v>
      </c>
      <c r="B39" s="14"/>
      <c r="C39" s="14"/>
      <c r="D39" s="14"/>
      <c r="E39" s="14"/>
      <c r="F39" s="14"/>
      <c r="G39" s="14"/>
      <c r="H39" s="14"/>
    </row>
    <row r="40" spans="1:8" ht="23.25" customHeight="1">
      <c r="A40" s="14" t="s">
        <v>36</v>
      </c>
      <c r="B40" s="14"/>
      <c r="C40" s="14"/>
      <c r="D40" s="14"/>
      <c r="E40" s="14"/>
      <c r="F40" s="14"/>
      <c r="G40" s="14"/>
      <c r="H40" s="14"/>
    </row>
    <row r="41" spans="1:8" ht="26.25" customHeight="1">
      <c r="A41" s="14" t="s">
        <v>37</v>
      </c>
      <c r="B41" s="24">
        <v>2017</v>
      </c>
      <c r="C41" s="15">
        <f aca="true" t="shared" si="3" ref="C41:C46">D41+E41+F41</f>
        <v>0</v>
      </c>
      <c r="D41" s="25"/>
      <c r="E41" s="27">
        <v>0</v>
      </c>
      <c r="F41" s="25"/>
      <c r="G41" s="24" t="s">
        <v>38</v>
      </c>
      <c r="H41" s="26" t="s">
        <v>39</v>
      </c>
    </row>
    <row r="42" spans="1:8" ht="28.5" customHeight="1">
      <c r="A42" s="14"/>
      <c r="B42" s="24">
        <v>2018</v>
      </c>
      <c r="C42" s="15">
        <f t="shared" si="3"/>
        <v>0</v>
      </c>
      <c r="D42" s="25"/>
      <c r="E42" s="27">
        <v>0</v>
      </c>
      <c r="F42" s="25"/>
      <c r="G42" s="24"/>
      <c r="H42" s="26"/>
    </row>
    <row r="43" spans="1:8" ht="24.75" customHeight="1">
      <c r="A43" s="14"/>
      <c r="B43" s="24">
        <v>2019</v>
      </c>
      <c r="C43" s="15">
        <f t="shared" si="3"/>
        <v>0</v>
      </c>
      <c r="D43" s="28"/>
      <c r="E43" s="29">
        <v>0</v>
      </c>
      <c r="F43" s="28"/>
      <c r="G43" s="24"/>
      <c r="H43" s="26"/>
    </row>
    <row r="44" spans="1:54" s="37" customFormat="1" ht="28.5" customHeight="1">
      <c r="A44" s="30" t="s">
        <v>40</v>
      </c>
      <c r="B44" s="31">
        <v>2017</v>
      </c>
      <c r="C44" s="32">
        <f t="shared" si="3"/>
        <v>1222.164</v>
      </c>
      <c r="D44" s="33"/>
      <c r="E44" s="34">
        <v>1222.164</v>
      </c>
      <c r="F44" s="33"/>
      <c r="G44" s="31" t="s">
        <v>41</v>
      </c>
      <c r="H44" s="35" t="s">
        <v>42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</row>
    <row r="45" spans="1:54" s="37" customFormat="1" ht="27" customHeight="1">
      <c r="A45" s="30"/>
      <c r="B45" s="31">
        <v>2018</v>
      </c>
      <c r="C45" s="32">
        <f t="shared" si="3"/>
        <v>1364.578</v>
      </c>
      <c r="D45" s="33"/>
      <c r="E45" s="38">
        <v>1364.578</v>
      </c>
      <c r="F45" s="33"/>
      <c r="G45" s="31"/>
      <c r="H45" s="35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</row>
    <row r="46" spans="1:54" s="37" customFormat="1" ht="30" customHeight="1">
      <c r="A46" s="30"/>
      <c r="B46" s="31">
        <v>2019</v>
      </c>
      <c r="C46" s="32">
        <f t="shared" si="3"/>
        <v>1432.327</v>
      </c>
      <c r="D46" s="33"/>
      <c r="E46" s="38">
        <v>1432.327</v>
      </c>
      <c r="F46" s="33"/>
      <c r="G46" s="31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</row>
    <row r="47" spans="1:54" s="37" customFormat="1" ht="26.25" customHeight="1">
      <c r="A47" s="30"/>
      <c r="B47" s="31">
        <v>2020</v>
      </c>
      <c r="C47" s="32">
        <f aca="true" t="shared" si="4" ref="C47:C52">E47</f>
        <v>1487.437</v>
      </c>
      <c r="D47" s="33"/>
      <c r="E47" s="38">
        <v>1487.437</v>
      </c>
      <c r="F47" s="33"/>
      <c r="G47" s="31"/>
      <c r="H47" s="35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</row>
    <row r="48" spans="1:54" s="37" customFormat="1" ht="26.25" customHeight="1">
      <c r="A48" s="30"/>
      <c r="B48" s="31">
        <v>2021</v>
      </c>
      <c r="C48" s="32">
        <f t="shared" si="4"/>
        <v>1555.336</v>
      </c>
      <c r="D48" s="33"/>
      <c r="E48" s="38">
        <v>1555.336</v>
      </c>
      <c r="F48" s="33"/>
      <c r="G48" s="31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</row>
    <row r="49" spans="1:54" s="37" customFormat="1" ht="26.25" customHeight="1">
      <c r="A49" s="30"/>
      <c r="B49" s="31">
        <v>2022</v>
      </c>
      <c r="C49" s="32">
        <f t="shared" si="4"/>
        <v>1685.82278</v>
      </c>
      <c r="D49" s="33"/>
      <c r="E49" s="38">
        <v>1685.82278</v>
      </c>
      <c r="F49" s="33"/>
      <c r="G49" s="31"/>
      <c r="H49" s="35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</row>
    <row r="50" spans="1:54" s="37" customFormat="1" ht="26.25" customHeight="1">
      <c r="A50" s="30"/>
      <c r="B50" s="31">
        <v>2023</v>
      </c>
      <c r="C50" s="32">
        <f t="shared" si="4"/>
        <v>2036.3575</v>
      </c>
      <c r="D50" s="33"/>
      <c r="E50" s="38">
        <v>2036.3575</v>
      </c>
      <c r="F50" s="33"/>
      <c r="G50" s="31"/>
      <c r="H50" s="35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</row>
    <row r="51" spans="1:54" s="37" customFormat="1" ht="26.25" customHeight="1">
      <c r="A51" s="30"/>
      <c r="B51" s="31">
        <v>2024</v>
      </c>
      <c r="C51" s="32">
        <f t="shared" si="4"/>
        <v>1677.102</v>
      </c>
      <c r="D51" s="33"/>
      <c r="E51" s="38">
        <v>1677.102</v>
      </c>
      <c r="F51" s="33"/>
      <c r="G51" s="31"/>
      <c r="H51" s="35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</row>
    <row r="52" spans="1:54" s="37" customFormat="1" ht="26.25" customHeight="1">
      <c r="A52" s="30"/>
      <c r="B52" s="31">
        <v>2025</v>
      </c>
      <c r="C52" s="32">
        <f t="shared" si="4"/>
        <v>1677.102</v>
      </c>
      <c r="D52" s="33"/>
      <c r="E52" s="38">
        <v>1677.102</v>
      </c>
      <c r="F52" s="33"/>
      <c r="G52" s="31"/>
      <c r="H52" s="35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</row>
    <row r="53" spans="1:54" s="37" customFormat="1" ht="20.25" customHeight="1">
      <c r="A53" s="30" t="s">
        <v>43</v>
      </c>
      <c r="B53" s="31">
        <v>2017</v>
      </c>
      <c r="C53" s="15">
        <f aca="true" t="shared" si="5" ref="C53:C151">D53+E53+F53</f>
        <v>368.75484</v>
      </c>
      <c r="D53" s="33"/>
      <c r="E53" s="34">
        <v>368.75484</v>
      </c>
      <c r="F53" s="33"/>
      <c r="G53" s="31" t="s">
        <v>41</v>
      </c>
      <c r="H53" s="35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</row>
    <row r="54" spans="1:54" s="37" customFormat="1" ht="24.75" customHeight="1">
      <c r="A54" s="30"/>
      <c r="B54" s="31">
        <v>2018</v>
      </c>
      <c r="C54" s="27">
        <f t="shared" si="5"/>
        <v>411.27756</v>
      </c>
      <c r="D54" s="33"/>
      <c r="E54" s="38">
        <v>411.27756</v>
      </c>
      <c r="F54" s="33"/>
      <c r="G54" s="31"/>
      <c r="H54" s="35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</row>
    <row r="55" spans="1:54" s="37" customFormat="1" ht="21.75" customHeight="1">
      <c r="A55" s="30"/>
      <c r="B55" s="31">
        <v>2019</v>
      </c>
      <c r="C55" s="27">
        <f t="shared" si="5"/>
        <v>432.563</v>
      </c>
      <c r="D55" s="33"/>
      <c r="E55" s="38">
        <v>432.563</v>
      </c>
      <c r="F55" s="33"/>
      <c r="G55" s="31"/>
      <c r="H55" s="35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</row>
    <row r="56" spans="1:54" s="37" customFormat="1" ht="21.75" customHeight="1">
      <c r="A56" s="30"/>
      <c r="B56" s="31">
        <v>2020</v>
      </c>
      <c r="C56" s="27">
        <f t="shared" si="5"/>
        <v>449.206</v>
      </c>
      <c r="D56" s="33"/>
      <c r="E56" s="38">
        <v>449.206</v>
      </c>
      <c r="F56" s="33"/>
      <c r="G56" s="31"/>
      <c r="H56" s="35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</row>
    <row r="57" spans="1:54" s="37" customFormat="1" ht="21.75" customHeight="1">
      <c r="A57" s="30"/>
      <c r="B57" s="31">
        <v>2021</v>
      </c>
      <c r="C57" s="27">
        <f t="shared" si="5"/>
        <v>469.712</v>
      </c>
      <c r="D57" s="33"/>
      <c r="E57" s="38">
        <v>469.712</v>
      </c>
      <c r="F57" s="33"/>
      <c r="G57" s="31"/>
      <c r="H57" s="35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</row>
    <row r="58" spans="1:54" s="37" customFormat="1" ht="21.75" customHeight="1">
      <c r="A58" s="30"/>
      <c r="B58" s="31">
        <v>2022</v>
      </c>
      <c r="C58" s="27">
        <f t="shared" si="5"/>
        <v>509.11876</v>
      </c>
      <c r="D58" s="33"/>
      <c r="E58" s="38">
        <v>509.11876</v>
      </c>
      <c r="F58" s="33"/>
      <c r="G58" s="31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</row>
    <row r="59" spans="1:54" s="37" customFormat="1" ht="21.75" customHeight="1">
      <c r="A59" s="30"/>
      <c r="B59" s="31">
        <v>2023</v>
      </c>
      <c r="C59" s="27">
        <f t="shared" si="5"/>
        <v>614.9803</v>
      </c>
      <c r="D59" s="33"/>
      <c r="E59" s="38">
        <v>614.9803</v>
      </c>
      <c r="F59" s="33"/>
      <c r="G59" s="31"/>
      <c r="H59" s="35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</row>
    <row r="60" spans="1:54" s="37" customFormat="1" ht="21.75" customHeight="1">
      <c r="A60" s="30"/>
      <c r="B60" s="31">
        <v>2024</v>
      </c>
      <c r="C60" s="27">
        <f t="shared" si="5"/>
        <v>506.485</v>
      </c>
      <c r="D60" s="33"/>
      <c r="E60" s="38">
        <v>506.485</v>
      </c>
      <c r="F60" s="33"/>
      <c r="G60" s="31"/>
      <c r="H60" s="35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</row>
    <row r="61" spans="1:54" s="37" customFormat="1" ht="21.75" customHeight="1">
      <c r="A61" s="30"/>
      <c r="B61" s="31">
        <v>2025</v>
      </c>
      <c r="C61" s="27">
        <f t="shared" si="5"/>
        <v>506.485</v>
      </c>
      <c r="D61" s="33"/>
      <c r="E61" s="38">
        <v>506.485</v>
      </c>
      <c r="F61" s="33"/>
      <c r="G61" s="31"/>
      <c r="H61" s="35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</row>
    <row r="62" spans="1:54" s="37" customFormat="1" ht="24.75" customHeight="1">
      <c r="A62" s="30" t="s">
        <v>44</v>
      </c>
      <c r="B62" s="31">
        <v>2017</v>
      </c>
      <c r="C62" s="27">
        <f t="shared" si="5"/>
        <v>0</v>
      </c>
      <c r="D62" s="33"/>
      <c r="E62" s="34">
        <v>0</v>
      </c>
      <c r="F62" s="33"/>
      <c r="G62" s="31" t="s">
        <v>41</v>
      </c>
      <c r="H62" s="35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</row>
    <row r="63" spans="1:54" s="37" customFormat="1" ht="29.25" customHeight="1">
      <c r="A63" s="30"/>
      <c r="B63" s="31">
        <v>2018</v>
      </c>
      <c r="C63" s="27">
        <f t="shared" si="5"/>
        <v>0</v>
      </c>
      <c r="D63" s="33"/>
      <c r="E63" s="38">
        <v>0</v>
      </c>
      <c r="F63" s="33"/>
      <c r="G63" s="31"/>
      <c r="H63" s="35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</row>
    <row r="64" spans="1:54" s="37" customFormat="1" ht="26.25" customHeight="1">
      <c r="A64" s="30"/>
      <c r="B64" s="31">
        <v>2019</v>
      </c>
      <c r="C64" s="27">
        <f t="shared" si="5"/>
        <v>0</v>
      </c>
      <c r="D64" s="33"/>
      <c r="E64" s="38">
        <v>0</v>
      </c>
      <c r="F64" s="33"/>
      <c r="G64" s="31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</row>
    <row r="65" spans="1:54" s="37" customFormat="1" ht="26.25" customHeight="1">
      <c r="A65" s="30"/>
      <c r="B65" s="31">
        <v>2020</v>
      </c>
      <c r="C65" s="27">
        <f t="shared" si="5"/>
        <v>0</v>
      </c>
      <c r="D65" s="33"/>
      <c r="E65" s="38">
        <v>0</v>
      </c>
      <c r="F65" s="33"/>
      <c r="G65" s="31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</row>
    <row r="66" spans="1:54" s="37" customFormat="1" ht="26.25" customHeight="1">
      <c r="A66" s="30"/>
      <c r="B66" s="31">
        <v>2021</v>
      </c>
      <c r="C66" s="27">
        <f t="shared" si="5"/>
        <v>0</v>
      </c>
      <c r="D66" s="33"/>
      <c r="E66" s="38">
        <v>0</v>
      </c>
      <c r="F66" s="33"/>
      <c r="G66" s="31"/>
      <c r="H66" s="35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</row>
    <row r="67" spans="1:54" s="37" customFormat="1" ht="26.25" customHeight="1">
      <c r="A67" s="30"/>
      <c r="B67" s="31">
        <v>2022</v>
      </c>
      <c r="C67" s="27">
        <f t="shared" si="5"/>
        <v>0</v>
      </c>
      <c r="D67" s="33"/>
      <c r="E67" s="38">
        <v>0</v>
      </c>
      <c r="F67" s="33"/>
      <c r="G67" s="31"/>
      <c r="H67" s="35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</row>
    <row r="68" spans="1:54" s="37" customFormat="1" ht="26.25" customHeight="1">
      <c r="A68" s="30"/>
      <c r="B68" s="31">
        <v>2023</v>
      </c>
      <c r="C68" s="27">
        <f t="shared" si="5"/>
        <v>0</v>
      </c>
      <c r="D68" s="33"/>
      <c r="E68" s="38">
        <v>0</v>
      </c>
      <c r="F68" s="33"/>
      <c r="G68" s="31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</row>
    <row r="69" spans="1:54" s="37" customFormat="1" ht="26.25" customHeight="1">
      <c r="A69" s="30"/>
      <c r="B69" s="31">
        <v>2024</v>
      </c>
      <c r="C69" s="27">
        <f t="shared" si="5"/>
        <v>0</v>
      </c>
      <c r="D69" s="33"/>
      <c r="E69" s="38">
        <v>0</v>
      </c>
      <c r="F69" s="33"/>
      <c r="G69" s="31"/>
      <c r="H69" s="35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</row>
    <row r="70" spans="1:54" s="37" customFormat="1" ht="26.25" customHeight="1">
      <c r="A70" s="30"/>
      <c r="B70" s="31">
        <v>2025</v>
      </c>
      <c r="C70" s="27">
        <f t="shared" si="5"/>
        <v>0</v>
      </c>
      <c r="D70" s="33"/>
      <c r="E70" s="38">
        <v>0</v>
      </c>
      <c r="F70" s="33"/>
      <c r="G70" s="31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1:54" s="37" customFormat="1" ht="31.5" customHeight="1">
      <c r="A71" s="30" t="s">
        <v>45</v>
      </c>
      <c r="B71" s="31">
        <v>2017</v>
      </c>
      <c r="C71" s="27">
        <f t="shared" si="5"/>
        <v>6.9455</v>
      </c>
      <c r="D71" s="33"/>
      <c r="E71" s="34">
        <v>6.9455</v>
      </c>
      <c r="F71" s="33"/>
      <c r="G71" s="31" t="s">
        <v>41</v>
      </c>
      <c r="H71" s="35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37" customFormat="1" ht="27" customHeight="1">
      <c r="A72" s="30"/>
      <c r="B72" s="31">
        <v>2018</v>
      </c>
      <c r="C72" s="27">
        <f t="shared" si="5"/>
        <v>6.8295</v>
      </c>
      <c r="D72" s="33"/>
      <c r="E72" s="38">
        <v>6.8295</v>
      </c>
      <c r="F72" s="33"/>
      <c r="G72" s="31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37" customFormat="1" ht="27.75" customHeight="1">
      <c r="A73" s="30"/>
      <c r="B73" s="31">
        <v>2019</v>
      </c>
      <c r="C73" s="27">
        <f t="shared" si="5"/>
        <v>20.59</v>
      </c>
      <c r="D73" s="33"/>
      <c r="E73" s="38">
        <v>20.59</v>
      </c>
      <c r="F73" s="33"/>
      <c r="G73" s="31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37" customFormat="1" ht="27.75" customHeight="1">
      <c r="A74" s="30"/>
      <c r="B74" s="31">
        <v>2020</v>
      </c>
      <c r="C74" s="27">
        <f t="shared" si="5"/>
        <v>19.733</v>
      </c>
      <c r="D74" s="33"/>
      <c r="E74" s="38">
        <v>19.733</v>
      </c>
      <c r="F74" s="33"/>
      <c r="G74" s="31"/>
      <c r="H74" s="35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37" customFormat="1" ht="27.75" customHeight="1">
      <c r="A75" s="30"/>
      <c r="B75" s="31">
        <v>2021</v>
      </c>
      <c r="C75" s="27">
        <f t="shared" si="5"/>
        <v>19.718</v>
      </c>
      <c r="D75" s="33"/>
      <c r="E75" s="38">
        <v>19.718</v>
      </c>
      <c r="F75" s="33"/>
      <c r="G75" s="31"/>
      <c r="H75" s="35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76" spans="1:54" s="37" customFormat="1" ht="27.75" customHeight="1">
      <c r="A76" s="30"/>
      <c r="B76" s="31">
        <v>2022</v>
      </c>
      <c r="C76" s="27">
        <f t="shared" si="5"/>
        <v>17.748</v>
      </c>
      <c r="D76" s="33"/>
      <c r="E76" s="38">
        <v>17.748</v>
      </c>
      <c r="F76" s="33"/>
      <c r="G76" s="31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</row>
    <row r="77" spans="1:54" s="37" customFormat="1" ht="27.75" customHeight="1">
      <c r="A77" s="30"/>
      <c r="B77" s="31">
        <v>2023</v>
      </c>
      <c r="C77" s="27">
        <f t="shared" si="5"/>
        <v>18.915</v>
      </c>
      <c r="D77" s="33"/>
      <c r="E77" s="38">
        <v>18.915</v>
      </c>
      <c r="F77" s="33"/>
      <c r="G77" s="31"/>
      <c r="H77" s="35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</row>
    <row r="78" spans="1:54" s="37" customFormat="1" ht="27.75" customHeight="1">
      <c r="A78" s="30"/>
      <c r="B78" s="31">
        <v>2024</v>
      </c>
      <c r="C78" s="27">
        <f t="shared" si="5"/>
        <v>21.142</v>
      </c>
      <c r="D78" s="33"/>
      <c r="E78" s="38">
        <v>21.142</v>
      </c>
      <c r="F78" s="33"/>
      <c r="G78" s="31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</row>
    <row r="79" spans="1:54" s="37" customFormat="1" ht="27.75" customHeight="1">
      <c r="A79" s="30"/>
      <c r="B79" s="31">
        <v>2025</v>
      </c>
      <c r="C79" s="27">
        <f t="shared" si="5"/>
        <v>21.142</v>
      </c>
      <c r="D79" s="33"/>
      <c r="E79" s="38">
        <v>21.142</v>
      </c>
      <c r="F79" s="33"/>
      <c r="G79" s="31"/>
      <c r="H79" s="35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</row>
    <row r="80" spans="1:54" s="37" customFormat="1" ht="23.25" customHeight="1">
      <c r="A80" s="30" t="s">
        <v>46</v>
      </c>
      <c r="B80" s="31">
        <v>2017</v>
      </c>
      <c r="C80" s="27">
        <f t="shared" si="5"/>
        <v>85</v>
      </c>
      <c r="D80" s="33"/>
      <c r="E80" s="34">
        <v>85</v>
      </c>
      <c r="F80" s="33"/>
      <c r="G80" s="31" t="s">
        <v>41</v>
      </c>
      <c r="H80" s="35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</row>
    <row r="81" spans="1:54" s="37" customFormat="1" ht="23.25">
      <c r="A81" s="30"/>
      <c r="B81" s="31">
        <v>2018</v>
      </c>
      <c r="C81" s="27">
        <f t="shared" si="5"/>
        <v>89.9986</v>
      </c>
      <c r="D81" s="33"/>
      <c r="E81" s="38">
        <v>89.9986</v>
      </c>
      <c r="F81" s="33"/>
      <c r="G81" s="31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</row>
    <row r="82" spans="1:54" s="37" customFormat="1" ht="32.25" customHeight="1">
      <c r="A82" s="30"/>
      <c r="B82" s="31">
        <v>2019</v>
      </c>
      <c r="C82" s="27">
        <f t="shared" si="5"/>
        <v>100.57638</v>
      </c>
      <c r="D82" s="33"/>
      <c r="E82" s="38">
        <v>100.57638</v>
      </c>
      <c r="F82" s="33"/>
      <c r="G82" s="31"/>
      <c r="H82" s="35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</row>
    <row r="83" spans="1:54" s="37" customFormat="1" ht="32.25" customHeight="1">
      <c r="A83" s="30"/>
      <c r="B83" s="31">
        <v>2020</v>
      </c>
      <c r="C83" s="27">
        <f t="shared" si="5"/>
        <v>116.73008</v>
      </c>
      <c r="D83" s="33"/>
      <c r="E83" s="38">
        <v>116.73008</v>
      </c>
      <c r="F83" s="33"/>
      <c r="G83" s="31"/>
      <c r="H83" s="35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</row>
    <row r="84" spans="1:54" s="37" customFormat="1" ht="32.25" customHeight="1">
      <c r="A84" s="30"/>
      <c r="B84" s="31">
        <v>2021</v>
      </c>
      <c r="C84" s="27">
        <f t="shared" si="5"/>
        <v>119.3</v>
      </c>
      <c r="D84" s="33"/>
      <c r="E84" s="38">
        <v>119.3</v>
      </c>
      <c r="F84" s="33"/>
      <c r="G84" s="31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</row>
    <row r="85" spans="1:54" s="37" customFormat="1" ht="32.25" customHeight="1">
      <c r="A85" s="30"/>
      <c r="B85" s="31">
        <v>2022</v>
      </c>
      <c r="C85" s="27">
        <f t="shared" si="5"/>
        <v>84.31984</v>
      </c>
      <c r="D85" s="33"/>
      <c r="E85" s="38">
        <v>84.31984</v>
      </c>
      <c r="F85" s="33"/>
      <c r="G85" s="31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</row>
    <row r="86" spans="1:54" s="37" customFormat="1" ht="32.25" customHeight="1">
      <c r="A86" s="30"/>
      <c r="B86" s="31">
        <v>2023</v>
      </c>
      <c r="C86" s="27">
        <f t="shared" si="5"/>
        <v>88.41648</v>
      </c>
      <c r="D86" s="33"/>
      <c r="E86" s="38">
        <v>88.41648</v>
      </c>
      <c r="F86" s="33"/>
      <c r="G86" s="31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</row>
    <row r="87" spans="1:54" s="37" customFormat="1" ht="32.25" customHeight="1">
      <c r="A87" s="30"/>
      <c r="B87" s="31">
        <v>2024</v>
      </c>
      <c r="C87" s="27">
        <f t="shared" si="5"/>
        <v>111</v>
      </c>
      <c r="D87" s="33"/>
      <c r="E87" s="38">
        <v>111</v>
      </c>
      <c r="F87" s="33"/>
      <c r="G87" s="31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</row>
    <row r="88" spans="1:54" s="37" customFormat="1" ht="32.25" customHeight="1">
      <c r="A88" s="30"/>
      <c r="B88" s="31">
        <v>2025</v>
      </c>
      <c r="C88" s="27">
        <f t="shared" si="5"/>
        <v>111</v>
      </c>
      <c r="D88" s="33"/>
      <c r="E88" s="38">
        <v>111</v>
      </c>
      <c r="F88" s="33"/>
      <c r="G88" s="31"/>
      <c r="H88" s="35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</row>
    <row r="89" spans="1:54" s="37" customFormat="1" ht="36.75" customHeight="1">
      <c r="A89" s="30" t="s">
        <v>47</v>
      </c>
      <c r="B89" s="31">
        <v>2017</v>
      </c>
      <c r="C89" s="27">
        <f t="shared" si="5"/>
        <v>17.608</v>
      </c>
      <c r="D89" s="33"/>
      <c r="E89" s="34">
        <v>17.608</v>
      </c>
      <c r="F89" s="33"/>
      <c r="G89" s="31" t="s">
        <v>41</v>
      </c>
      <c r="H89" s="35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</row>
    <row r="90" spans="1:54" s="37" customFormat="1" ht="36" customHeight="1">
      <c r="A90" s="30"/>
      <c r="B90" s="31">
        <v>2018</v>
      </c>
      <c r="C90" s="27">
        <f t="shared" si="5"/>
        <v>17.1</v>
      </c>
      <c r="D90" s="33"/>
      <c r="E90" s="38">
        <v>17.1</v>
      </c>
      <c r="F90" s="33"/>
      <c r="G90" s="31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</row>
    <row r="91" spans="1:54" s="37" customFormat="1" ht="36" customHeight="1">
      <c r="A91" s="30"/>
      <c r="B91" s="31">
        <v>2019</v>
      </c>
      <c r="C91" s="27">
        <f t="shared" si="5"/>
        <v>0</v>
      </c>
      <c r="D91" s="33"/>
      <c r="E91" s="38">
        <v>0</v>
      </c>
      <c r="F91" s="33"/>
      <c r="G91" s="31"/>
      <c r="H91" s="35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</row>
    <row r="92" spans="1:54" s="37" customFormat="1" ht="36" customHeight="1">
      <c r="A92" s="30"/>
      <c r="B92" s="31">
        <v>2020</v>
      </c>
      <c r="C92" s="27">
        <f t="shared" si="5"/>
        <v>79.50866</v>
      </c>
      <c r="D92" s="33"/>
      <c r="E92" s="38">
        <v>79.50866</v>
      </c>
      <c r="F92" s="33"/>
      <c r="G92" s="31"/>
      <c r="H92" s="35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</row>
    <row r="93" spans="1:54" s="37" customFormat="1" ht="36" customHeight="1">
      <c r="A93" s="30"/>
      <c r="B93" s="31">
        <v>2021</v>
      </c>
      <c r="C93" s="27">
        <f t="shared" si="5"/>
        <v>41.88274</v>
      </c>
      <c r="D93" s="33"/>
      <c r="E93" s="38">
        <v>41.88274</v>
      </c>
      <c r="F93" s="33"/>
      <c r="G93" s="31"/>
      <c r="H93" s="35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1:54" s="37" customFormat="1" ht="36" customHeight="1">
      <c r="A94" s="30"/>
      <c r="B94" s="31">
        <v>2022</v>
      </c>
      <c r="C94" s="27">
        <f t="shared" si="5"/>
        <v>44.66126</v>
      </c>
      <c r="D94" s="33"/>
      <c r="E94" s="38">
        <v>44.66126</v>
      </c>
      <c r="F94" s="33"/>
      <c r="G94" s="31"/>
      <c r="H94" s="35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1:54" s="37" customFormat="1" ht="36" customHeight="1">
      <c r="A95" s="30"/>
      <c r="B95" s="31">
        <v>2023</v>
      </c>
      <c r="C95" s="27">
        <f t="shared" si="5"/>
        <v>62.53094</v>
      </c>
      <c r="D95" s="33"/>
      <c r="E95" s="38">
        <v>62.53094</v>
      </c>
      <c r="F95" s="33"/>
      <c r="G95" s="31"/>
      <c r="H95" s="35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</row>
    <row r="96" spans="1:54" s="37" customFormat="1" ht="36" customHeight="1">
      <c r="A96" s="30"/>
      <c r="B96" s="31">
        <v>2024</v>
      </c>
      <c r="C96" s="27">
        <f t="shared" si="5"/>
        <v>45.0308</v>
      </c>
      <c r="D96" s="33"/>
      <c r="E96" s="38">
        <v>45.0308</v>
      </c>
      <c r="F96" s="33"/>
      <c r="G96" s="31"/>
      <c r="H96" s="35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</row>
    <row r="97" spans="1:54" s="37" customFormat="1" ht="36" customHeight="1">
      <c r="A97" s="30"/>
      <c r="B97" s="31">
        <v>2025</v>
      </c>
      <c r="C97" s="27">
        <f t="shared" si="5"/>
        <v>0</v>
      </c>
      <c r="D97" s="33"/>
      <c r="E97" s="38">
        <v>0</v>
      </c>
      <c r="F97" s="33"/>
      <c r="G97" s="31"/>
      <c r="H97" s="35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</row>
    <row r="98" spans="1:54" s="37" customFormat="1" ht="23.25" customHeight="1">
      <c r="A98" s="30" t="s">
        <v>48</v>
      </c>
      <c r="B98" s="31">
        <v>2017</v>
      </c>
      <c r="C98" s="27">
        <f t="shared" si="5"/>
        <v>113.19608</v>
      </c>
      <c r="D98" s="33"/>
      <c r="E98" s="34">
        <v>113.19608</v>
      </c>
      <c r="F98" s="33"/>
      <c r="G98" s="31" t="s">
        <v>41</v>
      </c>
      <c r="H98" s="35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</row>
    <row r="99" spans="1:54" s="37" customFormat="1" ht="23.25">
      <c r="A99" s="30"/>
      <c r="B99" s="31">
        <v>2018</v>
      </c>
      <c r="C99" s="27">
        <f t="shared" si="5"/>
        <v>137.44</v>
      </c>
      <c r="D99" s="33"/>
      <c r="E99" s="38">
        <v>137.44</v>
      </c>
      <c r="F99" s="33"/>
      <c r="G99" s="31"/>
      <c r="H99" s="35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</row>
    <row r="100" spans="1:54" s="37" customFormat="1" ht="23.25">
      <c r="A100" s="30"/>
      <c r="B100" s="31">
        <v>2019</v>
      </c>
      <c r="C100" s="27">
        <f t="shared" si="5"/>
        <v>12.51</v>
      </c>
      <c r="D100" s="33"/>
      <c r="E100" s="38">
        <v>12.51</v>
      </c>
      <c r="F100" s="33"/>
      <c r="G100" s="31"/>
      <c r="H100" s="35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</row>
    <row r="101" spans="1:54" s="37" customFormat="1" ht="23.25">
      <c r="A101" s="30"/>
      <c r="B101" s="31">
        <v>2020</v>
      </c>
      <c r="C101" s="27">
        <f t="shared" si="5"/>
        <v>19.7</v>
      </c>
      <c r="D101" s="33"/>
      <c r="E101" s="38">
        <v>19.7</v>
      </c>
      <c r="F101" s="33"/>
      <c r="G101" s="31"/>
      <c r="H101" s="35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</row>
    <row r="102" spans="1:54" s="37" customFormat="1" ht="23.25">
      <c r="A102" s="30"/>
      <c r="B102" s="31">
        <v>2021</v>
      </c>
      <c r="C102" s="27">
        <f t="shared" si="5"/>
        <v>21.8</v>
      </c>
      <c r="D102" s="33"/>
      <c r="E102" s="38">
        <v>21.8</v>
      </c>
      <c r="F102" s="33"/>
      <c r="G102" s="31"/>
      <c r="H102" s="35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</row>
    <row r="103" spans="1:54" s="37" customFormat="1" ht="23.25">
      <c r="A103" s="30"/>
      <c r="B103" s="31">
        <v>2022</v>
      </c>
      <c r="C103" s="27">
        <f t="shared" si="5"/>
        <v>33.333</v>
      </c>
      <c r="D103" s="33"/>
      <c r="E103" s="38">
        <v>33.333</v>
      </c>
      <c r="F103" s="33"/>
      <c r="G103" s="31"/>
      <c r="H103" s="35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</row>
    <row r="104" spans="1:54" s="37" customFormat="1" ht="23.25">
      <c r="A104" s="30"/>
      <c r="B104" s="31">
        <v>2023</v>
      </c>
      <c r="C104" s="27">
        <f t="shared" si="5"/>
        <v>28.18</v>
      </c>
      <c r="D104" s="33"/>
      <c r="E104" s="38">
        <v>28.18</v>
      </c>
      <c r="F104" s="33"/>
      <c r="G104" s="31"/>
      <c r="H104" s="35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</row>
    <row r="105" spans="1:54" s="37" customFormat="1" ht="23.25">
      <c r="A105" s="30"/>
      <c r="B105" s="31">
        <v>2024</v>
      </c>
      <c r="C105" s="27">
        <f t="shared" si="5"/>
        <v>31.389</v>
      </c>
      <c r="D105" s="33"/>
      <c r="E105" s="38">
        <v>31.389</v>
      </c>
      <c r="F105" s="33"/>
      <c r="G105" s="31"/>
      <c r="H105" s="35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</row>
    <row r="106" spans="1:54" s="37" customFormat="1" ht="23.25">
      <c r="A106" s="30"/>
      <c r="B106" s="31">
        <v>2025</v>
      </c>
      <c r="C106" s="27">
        <f t="shared" si="5"/>
        <v>31.389</v>
      </c>
      <c r="D106" s="33"/>
      <c r="E106" s="38">
        <v>31.389</v>
      </c>
      <c r="F106" s="33"/>
      <c r="G106" s="31"/>
      <c r="H106" s="35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</row>
    <row r="107" spans="1:54" s="37" customFormat="1" ht="27" customHeight="1">
      <c r="A107" s="31" t="s">
        <v>49</v>
      </c>
      <c r="B107" s="31">
        <v>2017</v>
      </c>
      <c r="C107" s="27">
        <f t="shared" si="5"/>
        <v>1003.93861</v>
      </c>
      <c r="D107" s="33"/>
      <c r="E107" s="34">
        <v>1003.93861</v>
      </c>
      <c r="F107" s="33"/>
      <c r="G107" s="31" t="s">
        <v>41</v>
      </c>
      <c r="H107" s="35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</row>
    <row r="108" spans="1:54" s="37" customFormat="1" ht="24.75" customHeight="1">
      <c r="A108" s="31"/>
      <c r="B108" s="31">
        <v>2018</v>
      </c>
      <c r="C108" s="27">
        <f t="shared" si="5"/>
        <v>659.03413</v>
      </c>
      <c r="D108" s="33"/>
      <c r="E108" s="38">
        <v>659.03413</v>
      </c>
      <c r="F108" s="33"/>
      <c r="G108" s="31"/>
      <c r="H108" s="35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</row>
    <row r="109" spans="1:54" s="37" customFormat="1" ht="26.25" customHeight="1">
      <c r="A109" s="31"/>
      <c r="B109" s="31">
        <v>2019</v>
      </c>
      <c r="C109" s="27">
        <f t="shared" si="5"/>
        <v>92.98</v>
      </c>
      <c r="D109" s="33"/>
      <c r="E109" s="38">
        <v>92.98</v>
      </c>
      <c r="F109" s="33"/>
      <c r="G109" s="31"/>
      <c r="H109" s="35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</row>
    <row r="110" spans="1:54" s="37" customFormat="1" ht="26.25" customHeight="1">
      <c r="A110" s="31"/>
      <c r="B110" s="31">
        <v>2020</v>
      </c>
      <c r="C110" s="27">
        <f t="shared" si="5"/>
        <v>163.248</v>
      </c>
      <c r="D110" s="33"/>
      <c r="E110" s="38">
        <v>163.248</v>
      </c>
      <c r="F110" s="33"/>
      <c r="G110" s="31"/>
      <c r="H110" s="35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</row>
    <row r="111" spans="1:54" s="37" customFormat="1" ht="26.25" customHeight="1">
      <c r="A111" s="31"/>
      <c r="B111" s="31">
        <v>2021</v>
      </c>
      <c r="C111" s="27">
        <f t="shared" si="5"/>
        <v>259.9581</v>
      </c>
      <c r="D111" s="33"/>
      <c r="E111" s="38">
        <v>259.9581</v>
      </c>
      <c r="F111" s="33"/>
      <c r="G111" s="31"/>
      <c r="H111" s="35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</row>
    <row r="112" spans="1:54" s="37" customFormat="1" ht="26.25" customHeight="1">
      <c r="A112" s="31"/>
      <c r="B112" s="31">
        <v>2022</v>
      </c>
      <c r="C112" s="27">
        <f t="shared" si="5"/>
        <v>231</v>
      </c>
      <c r="D112" s="33"/>
      <c r="E112" s="38">
        <v>231</v>
      </c>
      <c r="F112" s="33"/>
      <c r="G112" s="31"/>
      <c r="H112" s="35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</row>
    <row r="113" spans="1:54" s="37" customFormat="1" ht="26.25" customHeight="1">
      <c r="A113" s="31"/>
      <c r="B113" s="31">
        <v>2023</v>
      </c>
      <c r="C113" s="27">
        <f t="shared" si="5"/>
        <v>212.6284</v>
      </c>
      <c r="D113" s="33"/>
      <c r="E113" s="38">
        <v>212.6284</v>
      </c>
      <c r="F113" s="33"/>
      <c r="G113" s="31"/>
      <c r="H113" s="35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</row>
    <row r="114" spans="1:54" s="37" customFormat="1" ht="26.25" customHeight="1">
      <c r="A114" s="31"/>
      <c r="B114" s="31">
        <v>2024</v>
      </c>
      <c r="C114" s="27">
        <f t="shared" si="5"/>
        <v>225</v>
      </c>
      <c r="D114" s="33"/>
      <c r="E114" s="38">
        <v>225</v>
      </c>
      <c r="F114" s="33"/>
      <c r="G114" s="31"/>
      <c r="H114" s="35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</row>
    <row r="115" spans="1:54" s="37" customFormat="1" ht="26.25" customHeight="1">
      <c r="A115" s="31"/>
      <c r="B115" s="31">
        <v>2025</v>
      </c>
      <c r="C115" s="27">
        <f t="shared" si="5"/>
        <v>225</v>
      </c>
      <c r="D115" s="33"/>
      <c r="E115" s="38">
        <v>225</v>
      </c>
      <c r="F115" s="33"/>
      <c r="G115" s="31"/>
      <c r="H115" s="35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</row>
    <row r="116" spans="1:54" s="37" customFormat="1" ht="21" customHeight="1">
      <c r="A116" s="31" t="s">
        <v>50</v>
      </c>
      <c r="B116" s="31">
        <v>2017</v>
      </c>
      <c r="C116" s="27">
        <f t="shared" si="5"/>
        <v>0.24775</v>
      </c>
      <c r="D116" s="33"/>
      <c r="E116" s="34">
        <v>0.24775</v>
      </c>
      <c r="F116" s="33"/>
      <c r="G116" s="31" t="s">
        <v>41</v>
      </c>
      <c r="H116" s="35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</row>
    <row r="117" spans="1:54" s="37" customFormat="1" ht="19.5" customHeight="1">
      <c r="A117" s="31"/>
      <c r="B117" s="31">
        <v>2018</v>
      </c>
      <c r="C117" s="27">
        <f t="shared" si="5"/>
        <v>0.419</v>
      </c>
      <c r="D117" s="33"/>
      <c r="E117" s="38">
        <v>0.419</v>
      </c>
      <c r="F117" s="33"/>
      <c r="G117" s="31"/>
      <c r="H117" s="35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</row>
    <row r="118" spans="1:54" s="37" customFormat="1" ht="23.25" customHeight="1">
      <c r="A118" s="31"/>
      <c r="B118" s="31">
        <v>2019</v>
      </c>
      <c r="C118" s="27">
        <f t="shared" si="5"/>
        <v>0.376</v>
      </c>
      <c r="D118" s="33"/>
      <c r="E118" s="38">
        <v>0.376</v>
      </c>
      <c r="F118" s="33"/>
      <c r="G118" s="31"/>
      <c r="H118" s="35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</row>
    <row r="119" spans="1:54" s="37" customFormat="1" ht="29.25" customHeight="1">
      <c r="A119" s="31"/>
      <c r="B119" s="31">
        <v>2020</v>
      </c>
      <c r="C119" s="27">
        <f t="shared" si="5"/>
        <v>0.37614</v>
      </c>
      <c r="D119" s="33"/>
      <c r="E119" s="38">
        <v>0.37614</v>
      </c>
      <c r="F119" s="33"/>
      <c r="G119" s="31"/>
      <c r="H119" s="35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</row>
    <row r="120" spans="1:54" s="37" customFormat="1" ht="29.25" customHeight="1">
      <c r="A120" s="31"/>
      <c r="B120" s="31">
        <v>2021</v>
      </c>
      <c r="C120" s="27">
        <f t="shared" si="5"/>
        <v>14.96446</v>
      </c>
      <c r="D120" s="33"/>
      <c r="E120" s="38">
        <v>14.96446</v>
      </c>
      <c r="F120" s="33"/>
      <c r="G120" s="31"/>
      <c r="H120" s="35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</row>
    <row r="121" spans="1:54" s="37" customFormat="1" ht="29.25" customHeight="1">
      <c r="A121" s="31"/>
      <c r="B121" s="31">
        <v>2022</v>
      </c>
      <c r="C121" s="27">
        <f t="shared" si="5"/>
        <v>19.422</v>
      </c>
      <c r="D121" s="33"/>
      <c r="E121" s="38">
        <v>19.422</v>
      </c>
      <c r="F121" s="33"/>
      <c r="G121" s="31"/>
      <c r="H121" s="35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</row>
    <row r="122" spans="1:54" s="37" customFormat="1" ht="29.25" customHeight="1">
      <c r="A122" s="31"/>
      <c r="B122" s="31">
        <v>2023</v>
      </c>
      <c r="C122" s="27">
        <f t="shared" si="5"/>
        <v>31.7936</v>
      </c>
      <c r="D122" s="33"/>
      <c r="E122" s="38">
        <v>31.7936</v>
      </c>
      <c r="F122" s="33"/>
      <c r="G122" s="31"/>
      <c r="H122" s="35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</row>
    <row r="123" spans="1:54" s="37" customFormat="1" ht="29.25" customHeight="1">
      <c r="A123" s="31"/>
      <c r="B123" s="31">
        <v>2024</v>
      </c>
      <c r="C123" s="27">
        <f t="shared" si="5"/>
        <v>19.422</v>
      </c>
      <c r="D123" s="33"/>
      <c r="E123" s="38">
        <v>19.422</v>
      </c>
      <c r="F123" s="33"/>
      <c r="G123" s="31"/>
      <c r="H123" s="35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</row>
    <row r="124" spans="1:54" s="37" customFormat="1" ht="29.25" customHeight="1">
      <c r="A124" s="31"/>
      <c r="B124" s="31">
        <v>2025</v>
      </c>
      <c r="C124" s="27">
        <f t="shared" si="5"/>
        <v>19.422</v>
      </c>
      <c r="D124" s="33"/>
      <c r="E124" s="38">
        <v>19.422</v>
      </c>
      <c r="F124" s="33"/>
      <c r="G124" s="31"/>
      <c r="H124" s="35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</row>
    <row r="125" spans="1:54" s="37" customFormat="1" ht="24.75" customHeight="1">
      <c r="A125" s="30" t="s">
        <v>51</v>
      </c>
      <c r="B125" s="31">
        <v>2017</v>
      </c>
      <c r="C125" s="27">
        <f t="shared" si="5"/>
        <v>38.39992</v>
      </c>
      <c r="D125" s="33"/>
      <c r="E125" s="34">
        <v>38.39992</v>
      </c>
      <c r="F125" s="33"/>
      <c r="G125" s="31" t="s">
        <v>41</v>
      </c>
      <c r="H125" s="35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</row>
    <row r="126" spans="1:54" s="37" customFormat="1" ht="29.25" customHeight="1">
      <c r="A126" s="30"/>
      <c r="B126" s="31">
        <v>2018</v>
      </c>
      <c r="C126" s="27">
        <f t="shared" si="5"/>
        <v>38.97815</v>
      </c>
      <c r="D126" s="33"/>
      <c r="E126" s="38">
        <v>38.97815</v>
      </c>
      <c r="F126" s="33"/>
      <c r="G126" s="31"/>
      <c r="H126" s="35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</row>
    <row r="127" spans="1:54" s="37" customFormat="1" ht="21" customHeight="1">
      <c r="A127" s="30"/>
      <c r="B127" s="31">
        <v>2019</v>
      </c>
      <c r="C127" s="27">
        <f t="shared" si="5"/>
        <v>548.2536</v>
      </c>
      <c r="D127" s="33"/>
      <c r="E127" s="38">
        <v>548.2536</v>
      </c>
      <c r="F127" s="33"/>
      <c r="G127" s="31"/>
      <c r="H127" s="35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</row>
    <row r="128" spans="1:54" s="37" customFormat="1" ht="28.5" customHeight="1">
      <c r="A128" s="30"/>
      <c r="B128" s="31">
        <v>2020</v>
      </c>
      <c r="C128" s="27">
        <f t="shared" si="5"/>
        <v>609.34035</v>
      </c>
      <c r="D128" s="33"/>
      <c r="E128" s="38">
        <v>609.34035</v>
      </c>
      <c r="F128" s="33"/>
      <c r="G128" s="31"/>
      <c r="H128" s="35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</row>
    <row r="129" spans="1:54" s="37" customFormat="1" ht="28.5" customHeight="1">
      <c r="A129" s="30"/>
      <c r="B129" s="31">
        <v>2021</v>
      </c>
      <c r="C129" s="27">
        <f t="shared" si="5"/>
        <v>205.17328</v>
      </c>
      <c r="D129" s="33"/>
      <c r="E129" s="38">
        <v>205.17328</v>
      </c>
      <c r="F129" s="33"/>
      <c r="G129" s="31"/>
      <c r="H129" s="35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</row>
    <row r="130" spans="1:54" s="37" customFormat="1" ht="28.5" customHeight="1">
      <c r="A130" s="30"/>
      <c r="B130" s="31">
        <v>2022</v>
      </c>
      <c r="C130" s="27">
        <f t="shared" si="5"/>
        <v>484.27946</v>
      </c>
      <c r="D130" s="33"/>
      <c r="E130" s="38">
        <v>484.27946</v>
      </c>
      <c r="F130" s="33"/>
      <c r="G130" s="31"/>
      <c r="H130" s="35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</row>
    <row r="131" spans="1:54" s="37" customFormat="1" ht="28.5" customHeight="1">
      <c r="A131" s="30"/>
      <c r="B131" s="31">
        <v>2023</v>
      </c>
      <c r="C131" s="27">
        <f t="shared" si="5"/>
        <v>293.8</v>
      </c>
      <c r="D131" s="33"/>
      <c r="E131" s="38">
        <v>293.8</v>
      </c>
      <c r="F131" s="33"/>
      <c r="G131" s="31"/>
      <c r="H131" s="35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</row>
    <row r="132" spans="1:54" s="37" customFormat="1" ht="28.5" customHeight="1">
      <c r="A132" s="30"/>
      <c r="B132" s="31">
        <v>2024</v>
      </c>
      <c r="C132" s="27">
        <f t="shared" si="5"/>
        <v>293.8</v>
      </c>
      <c r="D132" s="33"/>
      <c r="E132" s="38">
        <v>293.8</v>
      </c>
      <c r="F132" s="33"/>
      <c r="G132" s="31"/>
      <c r="H132" s="35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</row>
    <row r="133" spans="1:54" s="37" customFormat="1" ht="28.5" customHeight="1">
      <c r="A133" s="30"/>
      <c r="B133" s="31">
        <v>2025</v>
      </c>
      <c r="C133" s="27">
        <f t="shared" si="5"/>
        <v>293.8</v>
      </c>
      <c r="D133" s="33"/>
      <c r="E133" s="38">
        <v>293.8</v>
      </c>
      <c r="F133" s="33"/>
      <c r="G133" s="31"/>
      <c r="H133" s="35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</row>
    <row r="134" spans="1:54" s="37" customFormat="1" ht="25.5" customHeight="1">
      <c r="A134" s="30" t="s">
        <v>52</v>
      </c>
      <c r="B134" s="31">
        <v>2017</v>
      </c>
      <c r="C134" s="27">
        <f t="shared" si="5"/>
        <v>7.07</v>
      </c>
      <c r="D134" s="33"/>
      <c r="E134" s="34">
        <v>7.07</v>
      </c>
      <c r="F134" s="33"/>
      <c r="G134" s="31" t="s">
        <v>41</v>
      </c>
      <c r="H134" s="35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</row>
    <row r="135" spans="1:54" s="37" customFormat="1" ht="26.25" customHeight="1">
      <c r="A135" s="30"/>
      <c r="B135" s="31">
        <v>2018</v>
      </c>
      <c r="C135" s="27">
        <f t="shared" si="5"/>
        <v>7.397</v>
      </c>
      <c r="D135" s="33"/>
      <c r="E135" s="38">
        <v>7.397</v>
      </c>
      <c r="F135" s="33"/>
      <c r="G135" s="31"/>
      <c r="H135" s="35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</row>
    <row r="136" spans="1:54" s="37" customFormat="1" ht="36.75" customHeight="1">
      <c r="A136" s="30"/>
      <c r="B136" s="31">
        <v>2019</v>
      </c>
      <c r="C136" s="27">
        <f t="shared" si="5"/>
        <v>0</v>
      </c>
      <c r="D136" s="33"/>
      <c r="E136" s="38">
        <v>0</v>
      </c>
      <c r="F136" s="33"/>
      <c r="G136" s="31"/>
      <c r="H136" s="35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</row>
    <row r="137" spans="1:54" s="37" customFormat="1" ht="36.75" customHeight="1">
      <c r="A137" s="30"/>
      <c r="B137" s="31">
        <v>2020</v>
      </c>
      <c r="C137" s="27">
        <f t="shared" si="5"/>
        <v>56.1</v>
      </c>
      <c r="D137" s="33"/>
      <c r="E137" s="38">
        <v>56.1</v>
      </c>
      <c r="F137" s="33"/>
      <c r="G137" s="31"/>
      <c r="H137" s="35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</row>
    <row r="138" spans="1:54" s="37" customFormat="1" ht="36.75" customHeight="1">
      <c r="A138" s="30"/>
      <c r="B138" s="31">
        <v>2021</v>
      </c>
      <c r="C138" s="27">
        <f t="shared" si="5"/>
        <v>0</v>
      </c>
      <c r="D138" s="33"/>
      <c r="E138" s="38">
        <v>0</v>
      </c>
      <c r="F138" s="33"/>
      <c r="G138" s="31"/>
      <c r="H138" s="35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</row>
    <row r="139" spans="1:54" s="37" customFormat="1" ht="36.75" customHeight="1">
      <c r="A139" s="30"/>
      <c r="B139" s="31">
        <v>2022</v>
      </c>
      <c r="C139" s="27">
        <f t="shared" si="5"/>
        <v>7.8</v>
      </c>
      <c r="D139" s="33"/>
      <c r="E139" s="38">
        <v>7.8</v>
      </c>
      <c r="F139" s="33"/>
      <c r="G139" s="31"/>
      <c r="H139" s="35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</row>
    <row r="140" spans="1:54" s="37" customFormat="1" ht="36.75" customHeight="1">
      <c r="A140" s="30"/>
      <c r="B140" s="31">
        <v>2023</v>
      </c>
      <c r="C140" s="27">
        <f t="shared" si="5"/>
        <v>1.98</v>
      </c>
      <c r="D140" s="33"/>
      <c r="E140" s="38">
        <v>1.98</v>
      </c>
      <c r="F140" s="33"/>
      <c r="G140" s="31"/>
      <c r="H140" s="35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</row>
    <row r="141" spans="1:54" s="37" customFormat="1" ht="29.25" customHeight="1">
      <c r="A141" s="30" t="s">
        <v>53</v>
      </c>
      <c r="B141" s="31">
        <v>2017</v>
      </c>
      <c r="C141" s="27">
        <f t="shared" si="5"/>
        <v>1395.69764</v>
      </c>
      <c r="D141" s="33"/>
      <c r="E141" s="34">
        <v>1395.69764</v>
      </c>
      <c r="F141" s="33"/>
      <c r="G141" s="31" t="s">
        <v>41</v>
      </c>
      <c r="H141" s="35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</row>
    <row r="142" spans="1:8" ht="21.75" customHeight="1">
      <c r="A142" s="30"/>
      <c r="B142" s="31">
        <v>2018</v>
      </c>
      <c r="C142" s="27">
        <f t="shared" si="5"/>
        <v>1893.6459</v>
      </c>
      <c r="D142" s="33"/>
      <c r="E142" s="38">
        <v>1893.6459</v>
      </c>
      <c r="F142" s="33"/>
      <c r="G142" s="31"/>
      <c r="H142" s="35"/>
    </row>
    <row r="143" spans="1:8" ht="31.5" customHeight="1">
      <c r="A143" s="30"/>
      <c r="B143" s="31">
        <v>2019</v>
      </c>
      <c r="C143" s="27">
        <f t="shared" si="5"/>
        <v>1939.66272</v>
      </c>
      <c r="D143" s="33"/>
      <c r="E143" s="38">
        <v>1939.66272</v>
      </c>
      <c r="F143" s="33"/>
      <c r="G143" s="31"/>
      <c r="H143" s="35"/>
    </row>
    <row r="144" spans="1:8" ht="31.5" customHeight="1">
      <c r="A144" s="30"/>
      <c r="B144" s="31">
        <v>2020</v>
      </c>
      <c r="C144" s="27">
        <f t="shared" si="5"/>
        <v>2452.662</v>
      </c>
      <c r="D144" s="33"/>
      <c r="E144" s="38">
        <v>2452.662</v>
      </c>
      <c r="F144" s="33"/>
      <c r="G144" s="31"/>
      <c r="H144" s="35" t="s">
        <v>42</v>
      </c>
    </row>
    <row r="145" spans="1:8" ht="31.5" customHeight="1">
      <c r="A145" s="30"/>
      <c r="B145" s="31">
        <v>2021</v>
      </c>
      <c r="C145" s="27">
        <f t="shared" si="5"/>
        <v>2031.49029</v>
      </c>
      <c r="D145" s="33"/>
      <c r="E145" s="38">
        <v>2031.49029</v>
      </c>
      <c r="F145" s="33"/>
      <c r="G145" s="31"/>
      <c r="H145" s="31"/>
    </row>
    <row r="146" spans="1:8" ht="31.5" customHeight="1">
      <c r="A146" s="30"/>
      <c r="B146" s="31">
        <v>2022</v>
      </c>
      <c r="C146" s="27">
        <f t="shared" si="5"/>
        <v>1872.87053</v>
      </c>
      <c r="D146" s="33"/>
      <c r="E146" s="38">
        <v>1872.87053</v>
      </c>
      <c r="F146" s="33"/>
      <c r="G146" s="31"/>
      <c r="H146" s="31"/>
    </row>
    <row r="147" spans="1:8" ht="31.5" customHeight="1">
      <c r="A147" s="30"/>
      <c r="B147" s="31">
        <v>2023</v>
      </c>
      <c r="C147" s="27">
        <f t="shared" si="5"/>
        <v>3097.26168</v>
      </c>
      <c r="D147" s="33"/>
      <c r="E147" s="38">
        <v>3097.26168</v>
      </c>
      <c r="F147" s="33"/>
      <c r="G147" s="31"/>
      <c r="H147" s="31"/>
    </row>
    <row r="148" spans="1:8" ht="31.5" customHeight="1">
      <c r="A148" s="30"/>
      <c r="B148" s="31">
        <v>2024</v>
      </c>
      <c r="C148" s="27">
        <f t="shared" si="5"/>
        <v>223.432</v>
      </c>
      <c r="D148" s="33"/>
      <c r="E148" s="38">
        <v>223.432</v>
      </c>
      <c r="F148" s="33"/>
      <c r="G148" s="31"/>
      <c r="H148" s="31"/>
    </row>
    <row r="149" spans="1:8" ht="31.5" customHeight="1">
      <c r="A149" s="30"/>
      <c r="B149" s="31">
        <v>2025</v>
      </c>
      <c r="C149" s="27">
        <f t="shared" si="5"/>
        <v>268.2628</v>
      </c>
      <c r="D149" s="33"/>
      <c r="E149" s="38">
        <v>268.2628</v>
      </c>
      <c r="F149" s="33"/>
      <c r="G149" s="31"/>
      <c r="H149" s="35"/>
    </row>
    <row r="150" spans="1:8" ht="51" customHeight="1">
      <c r="A150" s="30" t="s">
        <v>54</v>
      </c>
      <c r="B150" s="31">
        <v>2017</v>
      </c>
      <c r="C150" s="27">
        <f t="shared" si="5"/>
        <v>259</v>
      </c>
      <c r="D150" s="33"/>
      <c r="E150" s="34">
        <v>259</v>
      </c>
      <c r="F150" s="33"/>
      <c r="G150" s="39" t="s">
        <v>41</v>
      </c>
      <c r="H150" s="35"/>
    </row>
    <row r="151" spans="1:8" ht="26.25" customHeight="1">
      <c r="A151" s="30"/>
      <c r="B151" s="31">
        <v>2018</v>
      </c>
      <c r="C151" s="27">
        <f t="shared" si="5"/>
        <v>295</v>
      </c>
      <c r="D151" s="33"/>
      <c r="E151" s="38">
        <v>295</v>
      </c>
      <c r="F151" s="33"/>
      <c r="G151" s="39"/>
      <c r="H151" s="39"/>
    </row>
    <row r="152" spans="1:8" ht="26.25" customHeight="1">
      <c r="A152" s="30"/>
      <c r="B152" s="31">
        <v>2019</v>
      </c>
      <c r="C152" s="27">
        <f aca="true" t="shared" si="6" ref="C152:C170">E152</f>
        <v>299</v>
      </c>
      <c r="D152" s="33"/>
      <c r="E152" s="38">
        <v>299</v>
      </c>
      <c r="F152" s="33"/>
      <c r="G152" s="39"/>
      <c r="H152" s="39"/>
    </row>
    <row r="153" spans="1:8" ht="26.25" customHeight="1">
      <c r="A153" s="30"/>
      <c r="B153" s="31">
        <v>2020</v>
      </c>
      <c r="C153" s="27">
        <f t="shared" si="6"/>
        <v>249.999</v>
      </c>
      <c r="D153" s="33"/>
      <c r="E153" s="38">
        <v>249.999</v>
      </c>
      <c r="F153" s="33"/>
      <c r="G153" s="39"/>
      <c r="H153" s="39"/>
    </row>
    <row r="154" spans="1:8" ht="26.25" customHeight="1">
      <c r="A154" s="30"/>
      <c r="B154" s="31">
        <v>2021</v>
      </c>
      <c r="C154" s="27">
        <f t="shared" si="6"/>
        <v>310</v>
      </c>
      <c r="D154" s="33"/>
      <c r="E154" s="38">
        <v>310</v>
      </c>
      <c r="F154" s="33"/>
      <c r="G154" s="39"/>
      <c r="H154" s="39"/>
    </row>
    <row r="155" spans="1:8" ht="26.25" customHeight="1">
      <c r="A155" s="30"/>
      <c r="B155" s="31">
        <v>2022</v>
      </c>
      <c r="C155" s="27">
        <f t="shared" si="6"/>
        <v>109.5798</v>
      </c>
      <c r="D155" s="33"/>
      <c r="E155" s="38">
        <v>109.5798</v>
      </c>
      <c r="F155" s="33"/>
      <c r="G155" s="39"/>
      <c r="H155" s="39"/>
    </row>
    <row r="156" spans="1:8" ht="26.25" customHeight="1">
      <c r="A156" s="30"/>
      <c r="B156" s="31">
        <v>2023</v>
      </c>
      <c r="C156" s="27">
        <f t="shared" si="6"/>
        <v>111.12466</v>
      </c>
      <c r="D156" s="33"/>
      <c r="E156" s="38">
        <v>111.12466</v>
      </c>
      <c r="F156" s="33"/>
      <c r="G156" s="39"/>
      <c r="H156" s="39"/>
    </row>
    <row r="157" spans="1:8" ht="26.25" customHeight="1">
      <c r="A157" s="30"/>
      <c r="B157" s="31">
        <v>2024</v>
      </c>
      <c r="C157" s="27">
        <f t="shared" si="6"/>
        <v>120.6</v>
      </c>
      <c r="D157" s="33"/>
      <c r="E157" s="38">
        <v>120.6</v>
      </c>
      <c r="F157" s="33"/>
      <c r="G157" s="39"/>
      <c r="H157" s="39"/>
    </row>
    <row r="158" spans="1:8" ht="26.25" customHeight="1">
      <c r="A158" s="30"/>
      <c r="B158" s="31">
        <v>2025</v>
      </c>
      <c r="C158" s="27">
        <f t="shared" si="6"/>
        <v>120.6</v>
      </c>
      <c r="D158" s="33"/>
      <c r="E158" s="38">
        <v>120.6</v>
      </c>
      <c r="F158" s="33"/>
      <c r="G158" s="39"/>
      <c r="H158" s="35"/>
    </row>
    <row r="159" spans="1:8" ht="48" customHeight="1">
      <c r="A159" s="11" t="s">
        <v>55</v>
      </c>
      <c r="B159" s="31">
        <v>2020</v>
      </c>
      <c r="C159" s="27">
        <f t="shared" si="6"/>
        <v>130.5</v>
      </c>
      <c r="D159" s="33"/>
      <c r="E159" s="38">
        <v>130.5</v>
      </c>
      <c r="F159" s="33"/>
      <c r="G159" s="8" t="s">
        <v>41</v>
      </c>
      <c r="H159" s="35"/>
    </row>
    <row r="160" spans="1:8" ht="48" customHeight="1">
      <c r="A160" s="11"/>
      <c r="B160" s="31">
        <v>2021</v>
      </c>
      <c r="C160" s="27">
        <f t="shared" si="6"/>
        <v>167</v>
      </c>
      <c r="D160" s="33"/>
      <c r="E160" s="38">
        <v>167</v>
      </c>
      <c r="F160" s="33"/>
      <c r="G160" s="8"/>
      <c r="H160" s="8"/>
    </row>
    <row r="161" spans="1:8" ht="48" customHeight="1">
      <c r="A161" s="11"/>
      <c r="B161" s="31">
        <v>2022</v>
      </c>
      <c r="C161" s="27">
        <f t="shared" si="6"/>
        <v>45.05</v>
      </c>
      <c r="D161" s="33"/>
      <c r="E161" s="38">
        <v>45.05</v>
      </c>
      <c r="F161" s="33"/>
      <c r="G161" s="8"/>
      <c r="H161" s="8"/>
    </row>
    <row r="162" spans="1:8" ht="48" customHeight="1">
      <c r="A162" s="11"/>
      <c r="B162" s="31">
        <v>2023</v>
      </c>
      <c r="C162" s="27">
        <f t="shared" si="6"/>
        <v>87.8</v>
      </c>
      <c r="D162" s="33"/>
      <c r="E162" s="38">
        <v>87.8</v>
      </c>
      <c r="F162" s="33"/>
      <c r="G162" s="8"/>
      <c r="H162" s="8"/>
    </row>
    <row r="163" spans="1:8" ht="48" customHeight="1">
      <c r="A163" s="11"/>
      <c r="B163" s="31">
        <v>2024</v>
      </c>
      <c r="C163" s="27">
        <f t="shared" si="6"/>
        <v>52.8</v>
      </c>
      <c r="D163" s="33"/>
      <c r="E163" s="38">
        <v>52.8</v>
      </c>
      <c r="F163" s="33"/>
      <c r="G163" s="8"/>
      <c r="H163" s="8"/>
    </row>
    <row r="164" spans="1:8" ht="48" customHeight="1">
      <c r="A164" s="11"/>
      <c r="B164" s="31">
        <v>2025</v>
      </c>
      <c r="C164" s="27">
        <f t="shared" si="6"/>
        <v>52.8</v>
      </c>
      <c r="D164" s="33"/>
      <c r="E164" s="38">
        <v>52.8</v>
      </c>
      <c r="F164" s="33"/>
      <c r="G164" s="8"/>
      <c r="H164" s="35"/>
    </row>
    <row r="165" spans="1:8" ht="48" customHeight="1">
      <c r="A165" s="11" t="s">
        <v>56</v>
      </c>
      <c r="B165" s="31">
        <v>2019</v>
      </c>
      <c r="C165" s="27">
        <f t="shared" si="6"/>
        <v>555</v>
      </c>
      <c r="D165" s="33"/>
      <c r="E165" s="38">
        <v>555</v>
      </c>
      <c r="F165" s="33"/>
      <c r="G165" s="8" t="s">
        <v>41</v>
      </c>
      <c r="H165" s="35"/>
    </row>
    <row r="166" spans="1:8" ht="48" customHeight="1">
      <c r="A166" s="11"/>
      <c r="B166" s="31">
        <v>2020</v>
      </c>
      <c r="C166" s="27">
        <f t="shared" si="6"/>
        <v>555</v>
      </c>
      <c r="D166" s="33"/>
      <c r="E166" s="38">
        <v>555</v>
      </c>
      <c r="F166" s="33"/>
      <c r="G166" s="8"/>
      <c r="H166" s="8"/>
    </row>
    <row r="167" spans="1:8" ht="48" customHeight="1">
      <c r="A167" s="11"/>
      <c r="B167" s="31">
        <v>2023</v>
      </c>
      <c r="C167" s="27">
        <f t="shared" si="6"/>
        <v>0</v>
      </c>
      <c r="D167" s="33"/>
      <c r="E167" s="38">
        <v>0</v>
      </c>
      <c r="F167" s="33"/>
      <c r="G167" s="8"/>
      <c r="H167" s="35"/>
    </row>
    <row r="168" spans="1:8" ht="116.25" customHeight="1">
      <c r="A168" s="40" t="s">
        <v>57</v>
      </c>
      <c r="B168" s="31">
        <v>2019</v>
      </c>
      <c r="C168" s="27">
        <f t="shared" si="6"/>
        <v>50</v>
      </c>
      <c r="D168" s="33"/>
      <c r="E168" s="38">
        <v>50</v>
      </c>
      <c r="F168" s="33"/>
      <c r="G168" s="41" t="s">
        <v>41</v>
      </c>
      <c r="H168" s="35"/>
    </row>
    <row r="169" spans="1:8" ht="65.25" customHeight="1">
      <c r="A169" s="19" t="s">
        <v>58</v>
      </c>
      <c r="B169" s="31">
        <v>2019</v>
      </c>
      <c r="C169" s="27">
        <f t="shared" si="6"/>
        <v>3874.918</v>
      </c>
      <c r="D169" s="33"/>
      <c r="E169" s="38">
        <v>3874.918</v>
      </c>
      <c r="F169" s="33"/>
      <c r="G169" s="8" t="s">
        <v>41</v>
      </c>
      <c r="H169" s="35"/>
    </row>
    <row r="170" spans="1:8" ht="61.5" customHeight="1">
      <c r="A170" s="19"/>
      <c r="B170" s="31">
        <v>2023</v>
      </c>
      <c r="C170" s="27">
        <f t="shared" si="6"/>
        <v>0</v>
      </c>
      <c r="D170" s="33"/>
      <c r="E170" s="38">
        <v>0</v>
      </c>
      <c r="F170" s="33"/>
      <c r="G170" s="8"/>
      <c r="H170" s="42"/>
    </row>
    <row r="171" spans="1:8" ht="27" customHeight="1">
      <c r="A171" s="43" t="s">
        <v>59</v>
      </c>
      <c r="B171" s="31" t="s">
        <v>60</v>
      </c>
      <c r="C171" s="29">
        <f aca="true" t="shared" si="7" ref="C171:C190">D171+E171+F171</f>
        <v>48889.331569999995</v>
      </c>
      <c r="D171" s="44"/>
      <c r="E171" s="29">
        <f>E172+E173+E174+E175+E176+E177+E178+E179+E180</f>
        <v>48889.331569999995</v>
      </c>
      <c r="F171" s="44"/>
      <c r="G171" s="45"/>
      <c r="H171" s="46"/>
    </row>
    <row r="172" spans="1:8" ht="23.25" customHeight="1">
      <c r="A172" s="47" t="s">
        <v>61</v>
      </c>
      <c r="B172" s="31">
        <v>2017</v>
      </c>
      <c r="C172" s="29">
        <f t="shared" si="7"/>
        <v>4518.02234</v>
      </c>
      <c r="D172" s="44"/>
      <c r="E172" s="29">
        <f>E44+E53+E80+E98+E107+E134+E141+E116+E71+E62+E41+E125+E89+E150</f>
        <v>4518.02234</v>
      </c>
      <c r="F172" s="44"/>
      <c r="G172" s="45"/>
      <c r="H172" s="46"/>
    </row>
    <row r="173" spans="1:8" ht="23.25">
      <c r="A173" s="47"/>
      <c r="B173" s="31">
        <v>2018</v>
      </c>
      <c r="C173" s="29">
        <f t="shared" si="7"/>
        <v>4921.69784</v>
      </c>
      <c r="D173" s="44"/>
      <c r="E173" s="29">
        <f>E45+E54+E81+E99+E108+E135+E142+E72+E117+E126+E90+E63+E42+E151</f>
        <v>4921.69784</v>
      </c>
      <c r="F173" s="44"/>
      <c r="G173" s="45"/>
      <c r="H173" s="46"/>
    </row>
    <row r="174" spans="1:8" ht="23.25">
      <c r="A174" s="47"/>
      <c r="B174" s="31">
        <v>2019</v>
      </c>
      <c r="C174" s="29">
        <f t="shared" si="7"/>
        <v>9358.7567</v>
      </c>
      <c r="D174" s="44"/>
      <c r="E174" s="29">
        <f>E46+E55+E64+E73+E82+E91+E100+E109+E118+E127+E136+E143+E152+E165+E168+E169</f>
        <v>9358.7567</v>
      </c>
      <c r="F174" s="44"/>
      <c r="G174" s="48"/>
      <c r="H174" s="46"/>
    </row>
    <row r="175" spans="1:8" ht="23.25">
      <c r="A175" s="47"/>
      <c r="B175" s="31">
        <v>2020</v>
      </c>
      <c r="C175" s="29">
        <f t="shared" si="7"/>
        <v>6389.540229999999</v>
      </c>
      <c r="D175" s="44"/>
      <c r="E175" s="29">
        <f>E47+E56+E65+E74+E83+E92+E101+E110+E119+E128+E137+E144+E153+E159+E166</f>
        <v>6389.540229999999</v>
      </c>
      <c r="F175" s="44"/>
      <c r="G175" s="48"/>
      <c r="H175" s="46"/>
    </row>
    <row r="176" spans="1:8" ht="23.25">
      <c r="A176" s="47"/>
      <c r="B176" s="31">
        <v>2021</v>
      </c>
      <c r="C176" s="29">
        <f t="shared" si="7"/>
        <v>5216.334870000001</v>
      </c>
      <c r="D176" s="44"/>
      <c r="E176" s="29">
        <f>E48+E57+E66+E75+E84+E93+E102+E111+E120+E129+E138+E145+E154+E160</f>
        <v>5216.334870000001</v>
      </c>
      <c r="F176" s="44"/>
      <c r="G176" s="48"/>
      <c r="H176" s="46"/>
    </row>
    <row r="177" spans="1:8" ht="23.25">
      <c r="A177" s="47"/>
      <c r="B177" s="31">
        <v>2022</v>
      </c>
      <c r="C177" s="29">
        <f t="shared" si="7"/>
        <v>5145.005430000001</v>
      </c>
      <c r="D177" s="44"/>
      <c r="E177" s="29">
        <f>E49+E58+E76+E85+E94+E103+E112+E121+E130+E146+E155+E161+E139</f>
        <v>5145.005430000001</v>
      </c>
      <c r="F177" s="44"/>
      <c r="G177" s="48"/>
      <c r="H177" s="46"/>
    </row>
    <row r="178" spans="1:8" ht="23.25">
      <c r="A178" s="47"/>
      <c r="B178" s="31">
        <v>2023</v>
      </c>
      <c r="C178" s="29">
        <f t="shared" si="7"/>
        <v>6685.76856</v>
      </c>
      <c r="D178" s="44"/>
      <c r="E178" s="29">
        <f>E50+E59+E68+E77+E86+E95+E104+E113+E122+E131+E147+E156+E162+E167+E170+E140</f>
        <v>6685.76856</v>
      </c>
      <c r="F178" s="44"/>
      <c r="G178" s="48"/>
      <c r="H178" s="46"/>
    </row>
    <row r="179" spans="1:8" ht="23.25">
      <c r="A179" s="47"/>
      <c r="B179" s="31">
        <v>2024</v>
      </c>
      <c r="C179" s="29">
        <f t="shared" si="7"/>
        <v>3327.2028</v>
      </c>
      <c r="D179" s="44"/>
      <c r="E179" s="29">
        <f>E51+E60+E69+E78+E87+E96+E105+E114+E123+E132+E148+E157+E163</f>
        <v>3327.2028</v>
      </c>
      <c r="F179" s="44"/>
      <c r="G179" s="48"/>
      <c r="H179" s="46"/>
    </row>
    <row r="180" spans="1:8" ht="23.25">
      <c r="A180" s="47"/>
      <c r="B180" s="31">
        <v>2025</v>
      </c>
      <c r="C180" s="29">
        <f t="shared" si="7"/>
        <v>3327.0028</v>
      </c>
      <c r="D180" s="44"/>
      <c r="E180" s="49">
        <f>E52+E61+E70+E79+E88+E97+E106++E115+E124+E133+E149+E158+E164</f>
        <v>3327.0028</v>
      </c>
      <c r="F180" s="44"/>
      <c r="G180" s="48"/>
      <c r="H180" s="46"/>
    </row>
    <row r="181" spans="1:8" ht="23.25">
      <c r="A181" s="50" t="s">
        <v>62</v>
      </c>
      <c r="B181" s="51" t="s">
        <v>60</v>
      </c>
      <c r="C181" s="29">
        <f t="shared" si="7"/>
        <v>48889.331569999995</v>
      </c>
      <c r="D181" s="52"/>
      <c r="E181" s="49">
        <f>E182+E183+E184+E185+E186+E187+E189+E188+E190</f>
        <v>48889.331569999995</v>
      </c>
      <c r="F181" s="52"/>
      <c r="G181" s="53"/>
      <c r="H181" s="54"/>
    </row>
    <row r="182" spans="1:8" ht="23.25" customHeight="1">
      <c r="A182" s="20" t="s">
        <v>61</v>
      </c>
      <c r="B182" s="51">
        <v>2017</v>
      </c>
      <c r="C182" s="29">
        <f t="shared" si="7"/>
        <v>4518.02234</v>
      </c>
      <c r="D182" s="52"/>
      <c r="E182" s="49">
        <f>E19+E20+E172</f>
        <v>4518.02234</v>
      </c>
      <c r="F182" s="52"/>
      <c r="G182" s="53"/>
      <c r="H182" s="54"/>
    </row>
    <row r="183" spans="1:8" ht="23.25">
      <c r="A183" s="20"/>
      <c r="B183" s="51">
        <v>2018</v>
      </c>
      <c r="C183" s="29">
        <f t="shared" si="7"/>
        <v>4921.69784</v>
      </c>
      <c r="D183" s="52"/>
      <c r="E183" s="49">
        <f>E21+E22+E173</f>
        <v>4921.69784</v>
      </c>
      <c r="F183" s="52"/>
      <c r="G183" s="53"/>
      <c r="H183" s="54"/>
    </row>
    <row r="184" spans="1:8" ht="23.25">
      <c r="A184" s="20"/>
      <c r="B184" s="51">
        <v>2019</v>
      </c>
      <c r="C184" s="29">
        <f t="shared" si="7"/>
        <v>9358.7567</v>
      </c>
      <c r="D184" s="52"/>
      <c r="E184" s="49">
        <f aca="true" t="shared" si="8" ref="E184:E185">E23+E24+E174</f>
        <v>9358.7567</v>
      </c>
      <c r="F184" s="52"/>
      <c r="G184" s="53"/>
      <c r="H184" s="54"/>
    </row>
    <row r="185" spans="1:8" ht="23.25">
      <c r="A185" s="20"/>
      <c r="B185" s="51">
        <v>2020</v>
      </c>
      <c r="C185" s="29">
        <f t="shared" si="7"/>
        <v>6389.540229999999</v>
      </c>
      <c r="D185" s="52"/>
      <c r="E185" s="49">
        <f t="shared" si="8"/>
        <v>6389.540229999999</v>
      </c>
      <c r="F185" s="52"/>
      <c r="G185" s="53"/>
      <c r="H185" s="54"/>
    </row>
    <row r="186" spans="1:8" ht="23.25">
      <c r="A186" s="20"/>
      <c r="B186" s="51">
        <v>2021</v>
      </c>
      <c r="C186" s="29">
        <f t="shared" si="7"/>
        <v>5216.334870000001</v>
      </c>
      <c r="D186" s="52"/>
      <c r="E186" s="49">
        <f aca="true" t="shared" si="9" ref="E186:E187">E176+E26</f>
        <v>5216.334870000001</v>
      </c>
      <c r="F186" s="52"/>
      <c r="G186" s="53"/>
      <c r="H186" s="54"/>
    </row>
    <row r="187" spans="1:8" ht="23.25">
      <c r="A187" s="20"/>
      <c r="B187" s="51">
        <v>2022</v>
      </c>
      <c r="C187" s="29">
        <f t="shared" si="7"/>
        <v>5145.005430000001</v>
      </c>
      <c r="D187" s="52"/>
      <c r="E187" s="49">
        <f t="shared" si="9"/>
        <v>5145.005430000001</v>
      </c>
      <c r="F187" s="52"/>
      <c r="G187" s="53"/>
      <c r="H187" s="54"/>
    </row>
    <row r="188" spans="1:8" ht="23.25">
      <c r="A188" s="20"/>
      <c r="B188" s="51">
        <v>2023</v>
      </c>
      <c r="C188" s="29">
        <f t="shared" si="7"/>
        <v>6685.76856</v>
      </c>
      <c r="D188" s="52"/>
      <c r="E188" s="49">
        <f aca="true" t="shared" si="10" ref="E188:E190">E178</f>
        <v>6685.76856</v>
      </c>
      <c r="F188" s="52"/>
      <c r="G188" s="53"/>
      <c r="H188" s="55"/>
    </row>
    <row r="189" spans="1:8" ht="23.25">
      <c r="A189" s="20"/>
      <c r="B189" s="51">
        <v>2024</v>
      </c>
      <c r="C189" s="29">
        <f t="shared" si="7"/>
        <v>3327.2028</v>
      </c>
      <c r="D189" s="52"/>
      <c r="E189" s="49">
        <f t="shared" si="10"/>
        <v>3327.2028</v>
      </c>
      <c r="F189" s="52"/>
      <c r="G189" s="53"/>
      <c r="H189" s="55"/>
    </row>
    <row r="190" spans="1:8" ht="23.25">
      <c r="A190" s="20"/>
      <c r="B190" s="51">
        <v>2025</v>
      </c>
      <c r="C190" s="29">
        <f t="shared" si="7"/>
        <v>3327.0028</v>
      </c>
      <c r="D190" s="52"/>
      <c r="E190" s="49">
        <f t="shared" si="10"/>
        <v>3327.0028</v>
      </c>
      <c r="F190" s="52"/>
      <c r="G190" s="53"/>
      <c r="H190" s="55"/>
    </row>
    <row r="191" spans="1:7" ht="15">
      <c r="A191" s="56"/>
      <c r="B191" s="57"/>
      <c r="C191" s="57"/>
      <c r="D191" s="57"/>
      <c r="E191" s="57"/>
      <c r="F191" s="57"/>
      <c r="G191" s="57"/>
    </row>
    <row r="192" ht="15.75">
      <c r="A192" s="58" t="s">
        <v>63</v>
      </c>
    </row>
    <row r="194" ht="15">
      <c r="E194" s="59"/>
    </row>
  </sheetData>
  <sheetProtection selectLockedCells="1" selectUnlockedCells="1"/>
  <mergeCells count="78">
    <mergeCell ref="B1:L1"/>
    <mergeCell ref="G2:L2"/>
    <mergeCell ref="A3:H3"/>
    <mergeCell ref="A4:H4"/>
    <mergeCell ref="A5:A7"/>
    <mergeCell ref="B5:B7"/>
    <mergeCell ref="C5:C7"/>
    <mergeCell ref="D5:F5"/>
    <mergeCell ref="G5:G7"/>
    <mergeCell ref="H5:H7"/>
    <mergeCell ref="D6:E6"/>
    <mergeCell ref="F6:F7"/>
    <mergeCell ref="A8:H8"/>
    <mergeCell ref="A9:H9"/>
    <mergeCell ref="A10:H10"/>
    <mergeCell ref="A11:H11"/>
    <mergeCell ref="A12:H12"/>
    <mergeCell ref="A13:H13"/>
    <mergeCell ref="A14:H14"/>
    <mergeCell ref="A15:A18"/>
    <mergeCell ref="G15:G18"/>
    <mergeCell ref="H15:H18"/>
    <mergeCell ref="A19:A28"/>
    <mergeCell ref="B19:B20"/>
    <mergeCell ref="H19:H28"/>
    <mergeCell ref="B21:B22"/>
    <mergeCell ref="B23:B24"/>
    <mergeCell ref="A29:A31"/>
    <mergeCell ref="G29:G31"/>
    <mergeCell ref="H29:H31"/>
    <mergeCell ref="A32:A34"/>
    <mergeCell ref="G32:G34"/>
    <mergeCell ref="H32:H34"/>
    <mergeCell ref="A35:A37"/>
    <mergeCell ref="G35:G37"/>
    <mergeCell ref="H35:H37"/>
    <mergeCell ref="A38:H38"/>
    <mergeCell ref="A39:H39"/>
    <mergeCell ref="A40:H40"/>
    <mergeCell ref="A41:A43"/>
    <mergeCell ref="G41:G43"/>
    <mergeCell ref="H41:H43"/>
    <mergeCell ref="A44:A52"/>
    <mergeCell ref="G44:G52"/>
    <mergeCell ref="H44:H143"/>
    <mergeCell ref="A53:A61"/>
    <mergeCell ref="G53:G61"/>
    <mergeCell ref="A62:A70"/>
    <mergeCell ref="G62:G70"/>
    <mergeCell ref="A71:A79"/>
    <mergeCell ref="G71:G79"/>
    <mergeCell ref="A80:A88"/>
    <mergeCell ref="G80:G88"/>
    <mergeCell ref="A89:A97"/>
    <mergeCell ref="G89:G97"/>
    <mergeCell ref="A98:A106"/>
    <mergeCell ref="G98:G106"/>
    <mergeCell ref="A107:A115"/>
    <mergeCell ref="G107:G115"/>
    <mergeCell ref="A116:A124"/>
    <mergeCell ref="G116:G124"/>
    <mergeCell ref="A125:A133"/>
    <mergeCell ref="G125:G133"/>
    <mergeCell ref="A134:A140"/>
    <mergeCell ref="G134:G140"/>
    <mergeCell ref="A141:A149"/>
    <mergeCell ref="G141:G149"/>
    <mergeCell ref="H144:H169"/>
    <mergeCell ref="A150:A158"/>
    <mergeCell ref="G150:G158"/>
    <mergeCell ref="A159:A164"/>
    <mergeCell ref="G159:G164"/>
    <mergeCell ref="A165:A167"/>
    <mergeCell ref="G165:G167"/>
    <mergeCell ref="A169:A170"/>
    <mergeCell ref="G169:G170"/>
    <mergeCell ref="A172:A180"/>
    <mergeCell ref="A182:A190"/>
  </mergeCells>
  <printOptions/>
  <pageMargins left="0.7083333333333334" right="0.7083333333333334" top="1.18125" bottom="0.1965277777777777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B1" sqref="B1"/>
    </sheetView>
  </sheetViews>
  <sheetFormatPr defaultColWidth="9.140625" defaultRowHeight="15"/>
  <cols>
    <col min="1" max="1" width="70.8515625" style="0" customWidth="1"/>
    <col min="2" max="2" width="13.421875" style="0" customWidth="1"/>
    <col min="3" max="3" width="18.28125" style="0" customWidth="1"/>
    <col min="4" max="4" width="28.140625" style="0" customWidth="1"/>
    <col min="5" max="5" width="23.00390625" style="0" customWidth="1"/>
    <col min="6" max="6" width="27.28125" style="0" customWidth="1"/>
    <col min="7" max="7" width="60.421875" style="0" customWidth="1"/>
    <col min="8" max="8" width="61.00390625" style="0" customWidth="1"/>
  </cols>
  <sheetData>
    <row r="1" spans="1:14" ht="23.25" customHeight="1">
      <c r="A1" s="60"/>
      <c r="B1" s="61" t="s">
        <v>64</v>
      </c>
      <c r="C1" s="61"/>
      <c r="D1" s="61"/>
      <c r="E1" s="61"/>
      <c r="F1" s="61"/>
      <c r="G1" s="61"/>
      <c r="H1" s="61"/>
      <c r="I1" s="60"/>
      <c r="J1" s="60"/>
      <c r="K1" s="60"/>
      <c r="L1" s="60"/>
      <c r="M1" s="60"/>
      <c r="N1" s="60"/>
    </row>
    <row r="2" spans="1:14" ht="23.25">
      <c r="A2" s="60"/>
      <c r="B2" s="60"/>
      <c r="C2" s="62"/>
      <c r="D2" s="62"/>
      <c r="E2" s="62"/>
      <c r="F2" s="62"/>
      <c r="G2" s="62"/>
      <c r="H2" s="62"/>
      <c r="I2" s="60"/>
      <c r="J2" s="60"/>
      <c r="K2" s="60"/>
      <c r="L2" s="60"/>
      <c r="M2" s="60"/>
      <c r="N2" s="60"/>
    </row>
    <row r="3" spans="1:14" ht="23.25">
      <c r="A3" s="63" t="s">
        <v>65</v>
      </c>
      <c r="B3" s="63"/>
      <c r="C3" s="63"/>
      <c r="D3" s="63"/>
      <c r="E3" s="63"/>
      <c r="F3" s="63"/>
      <c r="G3" s="63"/>
      <c r="H3" s="63"/>
      <c r="I3" s="60"/>
      <c r="J3" s="60"/>
      <c r="K3" s="60"/>
      <c r="L3" s="60"/>
      <c r="M3" s="60"/>
      <c r="N3" s="60"/>
    </row>
    <row r="4" spans="1:14" ht="23.25">
      <c r="A4" s="64"/>
      <c r="B4" s="64"/>
      <c r="C4" s="64"/>
      <c r="D4" s="64"/>
      <c r="E4" s="64"/>
      <c r="F4" s="64"/>
      <c r="G4" s="64"/>
      <c r="H4" s="64"/>
      <c r="I4" s="60"/>
      <c r="J4" s="60"/>
      <c r="K4" s="60"/>
      <c r="L4" s="60"/>
      <c r="M4" s="60"/>
      <c r="N4" s="60"/>
    </row>
    <row r="5" spans="1:14" ht="23.25" customHeight="1">
      <c r="A5" s="24" t="s">
        <v>2</v>
      </c>
      <c r="B5" s="24" t="s">
        <v>66</v>
      </c>
      <c r="C5" s="24" t="s">
        <v>67</v>
      </c>
      <c r="D5" s="24" t="s">
        <v>5</v>
      </c>
      <c r="E5" s="24"/>
      <c r="F5" s="24"/>
      <c r="G5" s="24" t="s">
        <v>6</v>
      </c>
      <c r="H5" s="24" t="s">
        <v>7</v>
      </c>
      <c r="I5" s="60"/>
      <c r="J5" s="60"/>
      <c r="K5" s="60"/>
      <c r="L5" s="60"/>
      <c r="M5" s="60"/>
      <c r="N5" s="60"/>
    </row>
    <row r="6" spans="1:14" ht="23.25" customHeight="1">
      <c r="A6" s="24"/>
      <c r="B6" s="24"/>
      <c r="C6" s="24"/>
      <c r="D6" s="15" t="s">
        <v>8</v>
      </c>
      <c r="E6" s="15"/>
      <c r="F6" s="24" t="s">
        <v>68</v>
      </c>
      <c r="G6" s="24"/>
      <c r="H6" s="24"/>
      <c r="I6" s="60"/>
      <c r="J6" s="60"/>
      <c r="K6" s="60"/>
      <c r="L6" s="60"/>
      <c r="M6" s="60"/>
      <c r="N6" s="60"/>
    </row>
    <row r="7" spans="1:14" ht="81" customHeight="1">
      <c r="A7" s="24"/>
      <c r="B7" s="24"/>
      <c r="C7" s="24"/>
      <c r="D7" s="25" t="s">
        <v>69</v>
      </c>
      <c r="E7" s="25" t="s">
        <v>70</v>
      </c>
      <c r="F7" s="24"/>
      <c r="G7" s="24"/>
      <c r="H7" s="24"/>
      <c r="I7" s="60"/>
      <c r="J7" s="60"/>
      <c r="K7" s="60"/>
      <c r="L7" s="60"/>
      <c r="M7" s="60"/>
      <c r="N7" s="60"/>
    </row>
    <row r="8" spans="1:14" ht="23.25" customHeight="1">
      <c r="A8" s="65" t="s">
        <v>71</v>
      </c>
      <c r="B8" s="65"/>
      <c r="C8" s="65"/>
      <c r="D8" s="65"/>
      <c r="E8" s="65"/>
      <c r="F8" s="65"/>
      <c r="G8" s="65"/>
      <c r="H8" s="65"/>
      <c r="I8" s="60"/>
      <c r="J8" s="60"/>
      <c r="K8" s="60"/>
      <c r="L8" s="60"/>
      <c r="M8" s="60"/>
      <c r="N8" s="60"/>
    </row>
    <row r="9" spans="1:14" ht="23.25" customHeight="1">
      <c r="A9" s="12" t="s">
        <v>72</v>
      </c>
      <c r="B9" s="12"/>
      <c r="C9" s="12"/>
      <c r="D9" s="12"/>
      <c r="E9" s="12"/>
      <c r="F9" s="12"/>
      <c r="G9" s="12"/>
      <c r="H9" s="12"/>
      <c r="I9" s="60"/>
      <c r="J9" s="60"/>
      <c r="K9" s="60"/>
      <c r="L9" s="60"/>
      <c r="M9" s="60"/>
      <c r="N9" s="60"/>
    </row>
    <row r="10" spans="1:14" ht="23.25" customHeight="1">
      <c r="A10" s="12" t="s">
        <v>73</v>
      </c>
      <c r="B10" s="12"/>
      <c r="C10" s="12"/>
      <c r="D10" s="12"/>
      <c r="E10" s="12"/>
      <c r="F10" s="12"/>
      <c r="G10" s="12"/>
      <c r="H10" s="12"/>
      <c r="I10" s="60"/>
      <c r="J10" s="60"/>
      <c r="K10" s="60"/>
      <c r="L10" s="60"/>
      <c r="M10" s="60"/>
      <c r="N10" s="60"/>
    </row>
    <row r="11" spans="1:14" ht="23.25" customHeight="1">
      <c r="A11" s="12" t="s">
        <v>74</v>
      </c>
      <c r="B11" s="12"/>
      <c r="C11" s="12"/>
      <c r="D11" s="12"/>
      <c r="E11" s="12"/>
      <c r="F11" s="12"/>
      <c r="G11" s="12"/>
      <c r="H11" s="12"/>
      <c r="I11" s="60"/>
      <c r="J11" s="60"/>
      <c r="K11" s="60"/>
      <c r="L11" s="60"/>
      <c r="M11" s="60"/>
      <c r="N11" s="60"/>
    </row>
    <row r="12" spans="1:14" ht="23.25" customHeight="1">
      <c r="A12" s="66" t="s">
        <v>75</v>
      </c>
      <c r="B12" s="66"/>
      <c r="C12" s="66"/>
      <c r="D12" s="66"/>
      <c r="E12" s="66"/>
      <c r="F12" s="66"/>
      <c r="G12" s="66"/>
      <c r="H12" s="66"/>
      <c r="I12" s="60"/>
      <c r="J12" s="60"/>
      <c r="K12" s="60"/>
      <c r="L12" s="60"/>
      <c r="M12" s="60"/>
      <c r="N12" s="60"/>
    </row>
    <row r="13" spans="1:14" ht="23.25" customHeight="1">
      <c r="A13" s="66" t="s">
        <v>76</v>
      </c>
      <c r="B13" s="66"/>
      <c r="C13" s="66"/>
      <c r="D13" s="66"/>
      <c r="E13" s="66"/>
      <c r="F13" s="66"/>
      <c r="G13" s="66"/>
      <c r="H13" s="66"/>
      <c r="I13" s="60"/>
      <c r="J13" s="60"/>
      <c r="K13" s="60"/>
      <c r="L13" s="60"/>
      <c r="M13" s="60"/>
      <c r="N13" s="60"/>
    </row>
    <row r="14" spans="1:14" ht="23.25" customHeight="1">
      <c r="A14" s="66" t="s">
        <v>77</v>
      </c>
      <c r="B14" s="66"/>
      <c r="C14" s="66"/>
      <c r="D14" s="66"/>
      <c r="E14" s="66"/>
      <c r="F14" s="66"/>
      <c r="G14" s="66"/>
      <c r="H14" s="66"/>
      <c r="I14" s="60"/>
      <c r="J14" s="60"/>
      <c r="K14" s="60"/>
      <c r="L14" s="60"/>
      <c r="M14" s="60"/>
      <c r="N14" s="60"/>
    </row>
    <row r="15" spans="1:14" ht="23.25" customHeight="1">
      <c r="A15" s="66" t="s">
        <v>78</v>
      </c>
      <c r="B15" s="66"/>
      <c r="C15" s="66"/>
      <c r="D15" s="66"/>
      <c r="E15" s="66"/>
      <c r="F15" s="66"/>
      <c r="G15" s="66"/>
      <c r="H15" s="66"/>
      <c r="I15" s="60"/>
      <c r="J15" s="60"/>
      <c r="K15" s="60"/>
      <c r="L15" s="60"/>
      <c r="M15" s="60"/>
      <c r="N15" s="60"/>
    </row>
    <row r="16" spans="1:14" ht="23.25" customHeight="1">
      <c r="A16" s="43" t="s">
        <v>79</v>
      </c>
      <c r="B16" s="47">
        <v>2017</v>
      </c>
      <c r="C16" s="67">
        <f>F16+E16+D16</f>
        <v>229</v>
      </c>
      <c r="D16" s="68"/>
      <c r="E16" s="69">
        <v>229</v>
      </c>
      <c r="F16" s="68"/>
      <c r="G16" s="24" t="s">
        <v>41</v>
      </c>
      <c r="H16" s="24" t="s">
        <v>80</v>
      </c>
      <c r="I16" s="60"/>
      <c r="J16" s="60"/>
      <c r="K16" s="60"/>
      <c r="L16" s="60"/>
      <c r="M16" s="60"/>
      <c r="N16" s="60"/>
    </row>
    <row r="17" spans="1:14" ht="23.25">
      <c r="A17" s="43"/>
      <c r="B17" s="47">
        <v>2018</v>
      </c>
      <c r="C17" s="67">
        <f aca="true" t="shared" si="0" ref="C17:C52">D17+E17+F17</f>
        <v>92.476</v>
      </c>
      <c r="D17" s="70"/>
      <c r="E17" s="71">
        <v>92.476</v>
      </c>
      <c r="F17" s="68"/>
      <c r="G17" s="24"/>
      <c r="H17" s="24"/>
      <c r="I17" s="60"/>
      <c r="J17" s="60"/>
      <c r="K17" s="60"/>
      <c r="L17" s="60"/>
      <c r="M17" s="60"/>
      <c r="N17" s="60"/>
    </row>
    <row r="18" spans="1:14" ht="23.25">
      <c r="A18" s="43"/>
      <c r="B18" s="47">
        <v>2019</v>
      </c>
      <c r="C18" s="67">
        <f t="shared" si="0"/>
        <v>0</v>
      </c>
      <c r="D18" s="68"/>
      <c r="E18" s="69">
        <v>0</v>
      </c>
      <c r="F18" s="68"/>
      <c r="G18" s="24"/>
      <c r="H18" s="24"/>
      <c r="I18" s="60"/>
      <c r="J18" s="60"/>
      <c r="K18" s="60"/>
      <c r="L18" s="60"/>
      <c r="M18" s="60"/>
      <c r="N18" s="60"/>
    </row>
    <row r="19" spans="1:14" ht="23.25">
      <c r="A19" s="43"/>
      <c r="B19" s="47">
        <v>2020</v>
      </c>
      <c r="C19" s="67">
        <f t="shared" si="0"/>
        <v>0</v>
      </c>
      <c r="D19" s="68"/>
      <c r="E19" s="69">
        <v>0</v>
      </c>
      <c r="F19" s="68"/>
      <c r="G19" s="24"/>
      <c r="H19" s="24"/>
      <c r="I19" s="60"/>
      <c r="J19" s="60"/>
      <c r="K19" s="60"/>
      <c r="L19" s="60"/>
      <c r="M19" s="60"/>
      <c r="N19" s="60"/>
    </row>
    <row r="20" spans="1:14" ht="23.25">
      <c r="A20" s="43"/>
      <c r="B20" s="47">
        <v>2021</v>
      </c>
      <c r="C20" s="67">
        <f t="shared" si="0"/>
        <v>0</v>
      </c>
      <c r="D20" s="68"/>
      <c r="E20" s="69">
        <v>0</v>
      </c>
      <c r="F20" s="68"/>
      <c r="G20" s="24"/>
      <c r="H20" s="24"/>
      <c r="I20" s="60"/>
      <c r="J20" s="60"/>
      <c r="K20" s="60"/>
      <c r="L20" s="60"/>
      <c r="M20" s="60"/>
      <c r="N20" s="60"/>
    </row>
    <row r="21" spans="1:14" ht="23.25">
      <c r="A21" s="43"/>
      <c r="B21" s="47">
        <v>2022</v>
      </c>
      <c r="C21" s="67">
        <f t="shared" si="0"/>
        <v>0</v>
      </c>
      <c r="D21" s="68"/>
      <c r="E21" s="69">
        <v>0</v>
      </c>
      <c r="F21" s="68"/>
      <c r="G21" s="24"/>
      <c r="H21" s="24"/>
      <c r="I21" s="60"/>
      <c r="J21" s="60"/>
      <c r="K21" s="60"/>
      <c r="L21" s="60"/>
      <c r="M21" s="60"/>
      <c r="N21" s="60"/>
    </row>
    <row r="22" spans="1:14" ht="23.25">
      <c r="A22" s="43"/>
      <c r="B22" s="47">
        <v>2023</v>
      </c>
      <c r="C22" s="67">
        <f t="shared" si="0"/>
        <v>0</v>
      </c>
      <c r="D22" s="68"/>
      <c r="E22" s="69">
        <v>0</v>
      </c>
      <c r="F22" s="68"/>
      <c r="G22" s="24"/>
      <c r="H22" s="24"/>
      <c r="I22" s="60"/>
      <c r="J22" s="60"/>
      <c r="K22" s="60"/>
      <c r="L22" s="60"/>
      <c r="M22" s="60"/>
      <c r="N22" s="60"/>
    </row>
    <row r="23" spans="1:14" ht="23.25" customHeight="1">
      <c r="A23" s="43" t="s">
        <v>81</v>
      </c>
      <c r="B23" s="47">
        <v>2017</v>
      </c>
      <c r="C23" s="67">
        <f t="shared" si="0"/>
        <v>26.72936</v>
      </c>
      <c r="D23" s="68"/>
      <c r="E23" s="69">
        <v>26.72936</v>
      </c>
      <c r="F23" s="68"/>
      <c r="G23" s="24" t="s">
        <v>20</v>
      </c>
      <c r="H23" s="24" t="s">
        <v>82</v>
      </c>
      <c r="I23" s="60"/>
      <c r="J23" s="60"/>
      <c r="K23" s="60"/>
      <c r="L23" s="60"/>
      <c r="M23" s="60"/>
      <c r="N23" s="60"/>
    </row>
    <row r="24" spans="1:14" ht="23.25">
      <c r="A24" s="43"/>
      <c r="B24" s="47">
        <v>2018</v>
      </c>
      <c r="C24" s="67">
        <f t="shared" si="0"/>
        <v>26.72936</v>
      </c>
      <c r="D24" s="70"/>
      <c r="E24" s="72">
        <v>26.72936</v>
      </c>
      <c r="F24" s="68"/>
      <c r="G24" s="24"/>
      <c r="H24" s="24"/>
      <c r="I24" s="60"/>
      <c r="J24" s="60"/>
      <c r="K24" s="60"/>
      <c r="L24" s="60"/>
      <c r="M24" s="60"/>
      <c r="N24" s="60"/>
    </row>
    <row r="25" spans="1:14" ht="23.25">
      <c r="A25" s="43"/>
      <c r="B25" s="47">
        <v>2019</v>
      </c>
      <c r="C25" s="67">
        <f t="shared" si="0"/>
        <v>27.1824</v>
      </c>
      <c r="D25" s="68"/>
      <c r="E25" s="69">
        <v>27.1824</v>
      </c>
      <c r="F25" s="68"/>
      <c r="G25" s="24"/>
      <c r="H25" s="24"/>
      <c r="I25" s="60"/>
      <c r="J25" s="60"/>
      <c r="K25" s="60"/>
      <c r="L25" s="60"/>
      <c r="M25" s="60"/>
      <c r="N25" s="60"/>
    </row>
    <row r="26" spans="1:14" ht="23.25">
      <c r="A26" s="43"/>
      <c r="B26" s="47">
        <v>2020</v>
      </c>
      <c r="C26" s="67">
        <f t="shared" si="0"/>
        <v>27.1824</v>
      </c>
      <c r="D26" s="68"/>
      <c r="E26" s="69">
        <v>27.1824</v>
      </c>
      <c r="F26" s="68"/>
      <c r="G26" s="24"/>
      <c r="H26" s="24"/>
      <c r="I26" s="60"/>
      <c r="J26" s="60"/>
      <c r="K26" s="60"/>
      <c r="L26" s="60"/>
      <c r="M26" s="60"/>
      <c r="N26" s="60"/>
    </row>
    <row r="27" spans="1:14" ht="23.25">
      <c r="A27" s="43"/>
      <c r="B27" s="47">
        <v>2021</v>
      </c>
      <c r="C27" s="67">
        <f t="shared" si="0"/>
        <v>27.1824</v>
      </c>
      <c r="D27" s="68"/>
      <c r="E27" s="69">
        <v>27.1824</v>
      </c>
      <c r="F27" s="68"/>
      <c r="G27" s="24"/>
      <c r="H27" s="24"/>
      <c r="I27" s="60"/>
      <c r="J27" s="60"/>
      <c r="K27" s="60"/>
      <c r="L27" s="60"/>
      <c r="M27" s="60"/>
      <c r="N27" s="60"/>
    </row>
    <row r="28" spans="1:14" ht="23.25">
      <c r="A28" s="43"/>
      <c r="B28" s="47">
        <v>2022</v>
      </c>
      <c r="C28" s="67">
        <f t="shared" si="0"/>
        <v>48.2832</v>
      </c>
      <c r="D28" s="68"/>
      <c r="E28" s="69">
        <v>48.2832</v>
      </c>
      <c r="F28" s="68"/>
      <c r="G28" s="24"/>
      <c r="H28" s="24"/>
      <c r="I28" s="60"/>
      <c r="J28" s="60"/>
      <c r="K28" s="60"/>
      <c r="L28" s="60"/>
      <c r="M28" s="60"/>
      <c r="N28" s="60"/>
    </row>
    <row r="29" spans="1:14" ht="23.25">
      <c r="A29" s="43"/>
      <c r="B29" s="47">
        <v>2023</v>
      </c>
      <c r="C29" s="67">
        <f t="shared" si="0"/>
        <v>40.212</v>
      </c>
      <c r="D29" s="68"/>
      <c r="E29" s="69">
        <v>40.212</v>
      </c>
      <c r="F29" s="68"/>
      <c r="G29" s="24"/>
      <c r="H29" s="24"/>
      <c r="I29" s="60"/>
      <c r="J29" s="60"/>
      <c r="K29" s="60"/>
      <c r="L29" s="60"/>
      <c r="M29" s="60"/>
      <c r="N29" s="60"/>
    </row>
    <row r="30" spans="1:14" ht="23.25">
      <c r="A30" s="43"/>
      <c r="B30" s="47">
        <v>2024</v>
      </c>
      <c r="C30" s="67">
        <f t="shared" si="0"/>
        <v>30</v>
      </c>
      <c r="D30" s="68"/>
      <c r="E30" s="69">
        <v>30</v>
      </c>
      <c r="F30" s="68"/>
      <c r="G30" s="24"/>
      <c r="H30" s="24"/>
      <c r="I30" s="60"/>
      <c r="J30" s="60"/>
      <c r="K30" s="60"/>
      <c r="L30" s="60"/>
      <c r="M30" s="60"/>
      <c r="N30" s="60"/>
    </row>
    <row r="31" spans="1:14" ht="23.25">
      <c r="A31" s="43"/>
      <c r="B31" s="47">
        <v>2025</v>
      </c>
      <c r="C31" s="67">
        <f t="shared" si="0"/>
        <v>30</v>
      </c>
      <c r="D31" s="68"/>
      <c r="E31" s="69">
        <v>30</v>
      </c>
      <c r="F31" s="68"/>
      <c r="G31" s="24"/>
      <c r="H31" s="24"/>
      <c r="I31" s="60"/>
      <c r="J31" s="60"/>
      <c r="K31" s="60"/>
      <c r="L31" s="60"/>
      <c r="M31" s="60"/>
      <c r="N31" s="60"/>
    </row>
    <row r="32" spans="1:14" ht="23.25" customHeight="1">
      <c r="A32" s="43" t="s">
        <v>83</v>
      </c>
      <c r="B32" s="47">
        <v>2017</v>
      </c>
      <c r="C32" s="67">
        <f t="shared" si="0"/>
        <v>0</v>
      </c>
      <c r="D32" s="68"/>
      <c r="E32" s="69">
        <v>0</v>
      </c>
      <c r="F32" s="68"/>
      <c r="G32" s="24" t="s">
        <v>84</v>
      </c>
      <c r="H32" s="24" t="s">
        <v>85</v>
      </c>
      <c r="I32" s="60"/>
      <c r="J32" s="60"/>
      <c r="K32" s="60"/>
      <c r="L32" s="60"/>
      <c r="M32" s="60"/>
      <c r="N32" s="60"/>
    </row>
    <row r="33" spans="1:14" ht="23.25">
      <c r="A33" s="43"/>
      <c r="B33" s="47">
        <v>2018</v>
      </c>
      <c r="C33" s="67">
        <f t="shared" si="0"/>
        <v>0</v>
      </c>
      <c r="D33" s="68"/>
      <c r="E33" s="69">
        <v>0</v>
      </c>
      <c r="F33" s="68"/>
      <c r="G33" s="24"/>
      <c r="H33" s="24"/>
      <c r="I33" s="60"/>
      <c r="J33" s="60"/>
      <c r="K33" s="60"/>
      <c r="L33" s="60"/>
      <c r="M33" s="60"/>
      <c r="N33" s="60"/>
    </row>
    <row r="34" spans="1:14" ht="23.25">
      <c r="A34" s="43"/>
      <c r="B34" s="47">
        <v>2019</v>
      </c>
      <c r="C34" s="67">
        <f t="shared" si="0"/>
        <v>0</v>
      </c>
      <c r="D34" s="68"/>
      <c r="E34" s="69">
        <v>0</v>
      </c>
      <c r="F34" s="68"/>
      <c r="G34" s="24"/>
      <c r="H34" s="24"/>
      <c r="I34" s="60"/>
      <c r="J34" s="60"/>
      <c r="K34" s="60"/>
      <c r="L34" s="60"/>
      <c r="M34" s="60"/>
      <c r="N34" s="60"/>
    </row>
    <row r="35" spans="1:14" ht="23.25" customHeight="1">
      <c r="A35" s="14" t="s">
        <v>86</v>
      </c>
      <c r="B35" s="24">
        <v>2017</v>
      </c>
      <c r="C35" s="73">
        <f t="shared" si="0"/>
        <v>0</v>
      </c>
      <c r="D35" s="74"/>
      <c r="E35" s="75">
        <v>0</v>
      </c>
      <c r="F35" s="74"/>
      <c r="G35" s="24" t="s">
        <v>84</v>
      </c>
      <c r="H35" s="24" t="s">
        <v>87</v>
      </c>
      <c r="I35" s="60"/>
      <c r="J35" s="60"/>
      <c r="K35" s="60"/>
      <c r="L35" s="60"/>
      <c r="M35" s="60"/>
      <c r="N35" s="60"/>
    </row>
    <row r="36" spans="1:14" ht="23.25">
      <c r="A36" s="14"/>
      <c r="B36" s="24">
        <v>2018</v>
      </c>
      <c r="C36" s="76">
        <f t="shared" si="0"/>
        <v>0</v>
      </c>
      <c r="D36" s="77"/>
      <c r="E36" s="78">
        <v>0</v>
      </c>
      <c r="F36" s="74"/>
      <c r="G36" s="24"/>
      <c r="H36" s="24"/>
      <c r="I36" s="60"/>
      <c r="J36" s="60"/>
      <c r="K36" s="60"/>
      <c r="L36" s="60"/>
      <c r="M36" s="60"/>
      <c r="N36" s="60"/>
    </row>
    <row r="37" spans="1:14" ht="23.25">
      <c r="A37" s="14"/>
      <c r="B37" s="24">
        <v>2019</v>
      </c>
      <c r="C37" s="73">
        <f t="shared" si="0"/>
        <v>0</v>
      </c>
      <c r="D37" s="79"/>
      <c r="E37" s="75">
        <v>0</v>
      </c>
      <c r="F37" s="79"/>
      <c r="G37" s="24"/>
      <c r="H37" s="24"/>
      <c r="I37" s="60"/>
      <c r="J37" s="60"/>
      <c r="K37" s="60"/>
      <c r="L37" s="60"/>
      <c r="M37" s="60"/>
      <c r="N37" s="60"/>
    </row>
    <row r="38" spans="1:14" ht="23.25" customHeight="1">
      <c r="A38" s="14" t="s">
        <v>88</v>
      </c>
      <c r="B38" s="24">
        <v>2017</v>
      </c>
      <c r="C38" s="75">
        <f t="shared" si="0"/>
        <v>0</v>
      </c>
      <c r="D38" s="74"/>
      <c r="E38" s="75">
        <v>0</v>
      </c>
      <c r="F38" s="74"/>
      <c r="G38" s="24" t="s">
        <v>84</v>
      </c>
      <c r="H38" s="24" t="s">
        <v>89</v>
      </c>
      <c r="I38" s="60"/>
      <c r="J38" s="60"/>
      <c r="K38" s="60"/>
      <c r="L38" s="60"/>
      <c r="M38" s="60"/>
      <c r="N38" s="60"/>
    </row>
    <row r="39" spans="1:14" ht="23.25">
      <c r="A39" s="14"/>
      <c r="B39" s="24">
        <v>2018</v>
      </c>
      <c r="C39" s="75">
        <f t="shared" si="0"/>
        <v>0</v>
      </c>
      <c r="D39" s="74"/>
      <c r="E39" s="75">
        <v>0</v>
      </c>
      <c r="F39" s="74"/>
      <c r="G39" s="24"/>
      <c r="H39" s="24"/>
      <c r="I39" s="60"/>
      <c r="J39" s="60"/>
      <c r="K39" s="60"/>
      <c r="L39" s="60"/>
      <c r="M39" s="60"/>
      <c r="N39" s="60"/>
    </row>
    <row r="40" spans="1:14" ht="113.25" customHeight="1">
      <c r="A40" s="14"/>
      <c r="B40" s="24">
        <v>2019</v>
      </c>
      <c r="C40" s="75">
        <f t="shared" si="0"/>
        <v>0</v>
      </c>
      <c r="D40" s="74"/>
      <c r="E40" s="75">
        <v>0</v>
      </c>
      <c r="F40" s="74"/>
      <c r="G40" s="24"/>
      <c r="H40" s="24"/>
      <c r="I40" s="60"/>
      <c r="J40" s="60"/>
      <c r="K40" s="60"/>
      <c r="L40" s="60"/>
      <c r="M40" s="60"/>
      <c r="N40" s="60"/>
    </row>
    <row r="41" spans="1:14" ht="55.5" customHeight="1">
      <c r="A41" s="14"/>
      <c r="B41" s="24">
        <v>2022</v>
      </c>
      <c r="C41" s="75">
        <f t="shared" si="0"/>
        <v>14.86372</v>
      </c>
      <c r="D41" s="74"/>
      <c r="E41" s="75">
        <v>14.86372</v>
      </c>
      <c r="F41" s="74"/>
      <c r="G41" s="24"/>
      <c r="H41" s="24"/>
      <c r="I41" s="60"/>
      <c r="J41" s="60"/>
      <c r="K41" s="60"/>
      <c r="L41" s="60"/>
      <c r="M41" s="60"/>
      <c r="N41" s="60"/>
    </row>
    <row r="42" spans="1:14" ht="125.25" customHeight="1">
      <c r="A42" s="14" t="s">
        <v>90</v>
      </c>
      <c r="B42" s="24">
        <v>2021</v>
      </c>
      <c r="C42" s="75">
        <f t="shared" si="0"/>
        <v>288.53066</v>
      </c>
      <c r="D42" s="74"/>
      <c r="E42" s="75">
        <v>288.53066</v>
      </c>
      <c r="F42" s="74"/>
      <c r="G42" s="24" t="s">
        <v>91</v>
      </c>
      <c r="H42" s="24" t="s">
        <v>92</v>
      </c>
      <c r="I42" s="60"/>
      <c r="J42" s="60"/>
      <c r="K42" s="60"/>
      <c r="L42" s="60"/>
      <c r="M42" s="60"/>
      <c r="N42" s="60"/>
    </row>
    <row r="43" spans="1:14" ht="46.5">
      <c r="A43" s="25" t="s">
        <v>93</v>
      </c>
      <c r="B43" s="24" t="s">
        <v>60</v>
      </c>
      <c r="C43" s="75">
        <f t="shared" si="0"/>
        <v>908.3715000000001</v>
      </c>
      <c r="D43" s="74">
        <f>D44+D45+D49</f>
        <v>0</v>
      </c>
      <c r="E43" s="75">
        <f>E44+E45+E46+E47+E48+E49+E52+E50+E51</f>
        <v>908.3715000000001</v>
      </c>
      <c r="F43" s="74"/>
      <c r="G43" s="25"/>
      <c r="H43" s="25"/>
      <c r="I43" s="60"/>
      <c r="J43" s="60"/>
      <c r="K43" s="60"/>
      <c r="L43" s="60"/>
      <c r="M43" s="60"/>
      <c r="N43" s="60"/>
    </row>
    <row r="44" spans="1:14" ht="23.25">
      <c r="A44" s="80" t="s">
        <v>94</v>
      </c>
      <c r="B44" s="24">
        <v>2017</v>
      </c>
      <c r="C44" s="75">
        <f t="shared" si="0"/>
        <v>255.72935999999999</v>
      </c>
      <c r="D44" s="81">
        <f aca="true" t="shared" si="1" ref="D44:D45">D16+D23+D32+D35+D38</f>
        <v>0</v>
      </c>
      <c r="E44" s="82">
        <f aca="true" t="shared" si="2" ref="E44:E46">E16+E23+E32+E35+E38</f>
        <v>255.72935999999999</v>
      </c>
      <c r="F44" s="81"/>
      <c r="G44" s="83"/>
      <c r="H44" s="83"/>
      <c r="I44" s="60"/>
      <c r="J44" s="60"/>
      <c r="K44" s="60"/>
      <c r="L44" s="60"/>
      <c r="M44" s="60"/>
      <c r="N44" s="60"/>
    </row>
    <row r="45" spans="1:14" ht="23.25">
      <c r="A45" s="80"/>
      <c r="B45" s="24">
        <v>2018</v>
      </c>
      <c r="C45" s="75">
        <f t="shared" si="0"/>
        <v>119.20536</v>
      </c>
      <c r="D45" s="81">
        <f t="shared" si="1"/>
        <v>0</v>
      </c>
      <c r="E45" s="82">
        <f t="shared" si="2"/>
        <v>119.20536</v>
      </c>
      <c r="F45" s="81"/>
      <c r="G45" s="83"/>
      <c r="H45" s="83"/>
      <c r="I45" s="60"/>
      <c r="J45" s="60"/>
      <c r="K45" s="60"/>
      <c r="L45" s="60"/>
      <c r="M45" s="60"/>
      <c r="N45" s="60"/>
    </row>
    <row r="46" spans="1:14" ht="23.25">
      <c r="A46" s="80"/>
      <c r="B46" s="24">
        <v>2019</v>
      </c>
      <c r="C46" s="75">
        <f t="shared" si="0"/>
        <v>27.1824</v>
      </c>
      <c r="D46" s="81">
        <f>D17+D24+D33+D36+D39</f>
        <v>0</v>
      </c>
      <c r="E46" s="82">
        <f t="shared" si="2"/>
        <v>27.1824</v>
      </c>
      <c r="F46" s="81"/>
      <c r="G46" s="83"/>
      <c r="H46" s="83"/>
      <c r="I46" s="60"/>
      <c r="J46" s="60"/>
      <c r="K46" s="60"/>
      <c r="L46" s="60"/>
      <c r="M46" s="60"/>
      <c r="N46" s="60"/>
    </row>
    <row r="47" spans="1:14" ht="23.25">
      <c r="A47" s="80"/>
      <c r="B47" s="24">
        <v>2020</v>
      </c>
      <c r="C47" s="75">
        <f t="shared" si="0"/>
        <v>27.1824</v>
      </c>
      <c r="D47" s="81">
        <f>D17+D24+D33+D36+D39</f>
        <v>0</v>
      </c>
      <c r="E47" s="82">
        <f>E19+E26</f>
        <v>27.1824</v>
      </c>
      <c r="F47" s="81"/>
      <c r="G47" s="83"/>
      <c r="H47" s="83"/>
      <c r="I47" s="60"/>
      <c r="J47" s="60"/>
      <c r="K47" s="60"/>
      <c r="L47" s="60"/>
      <c r="M47" s="60"/>
      <c r="N47" s="60"/>
    </row>
    <row r="48" spans="1:14" ht="23.25">
      <c r="A48" s="80"/>
      <c r="B48" s="24">
        <v>2021</v>
      </c>
      <c r="C48" s="75">
        <f t="shared" si="0"/>
        <v>315.71306000000004</v>
      </c>
      <c r="D48" s="81">
        <f aca="true" t="shared" si="3" ref="D48:D49">D17+D24+D33+D36+D39</f>
        <v>0</v>
      </c>
      <c r="E48" s="82">
        <f>E20+E27+E42</f>
        <v>315.71306000000004</v>
      </c>
      <c r="F48" s="81"/>
      <c r="G48" s="83"/>
      <c r="H48" s="83"/>
      <c r="I48" s="60"/>
      <c r="J48" s="60"/>
      <c r="K48" s="60"/>
      <c r="L48" s="60"/>
      <c r="M48" s="60"/>
      <c r="N48" s="60"/>
    </row>
    <row r="49" spans="1:14" ht="23.25">
      <c r="A49" s="80"/>
      <c r="B49" s="24">
        <v>2022</v>
      </c>
      <c r="C49" s="75">
        <f t="shared" si="0"/>
        <v>63.14692</v>
      </c>
      <c r="D49" s="81">
        <f t="shared" si="3"/>
        <v>0</v>
      </c>
      <c r="E49" s="82">
        <f>E21+E28+E41</f>
        <v>63.14692</v>
      </c>
      <c r="F49" s="81"/>
      <c r="G49" s="83"/>
      <c r="H49" s="83"/>
      <c r="I49" s="60"/>
      <c r="J49" s="60"/>
      <c r="K49" s="60"/>
      <c r="L49" s="60"/>
      <c r="M49" s="60"/>
      <c r="N49" s="60"/>
    </row>
    <row r="50" spans="1:14" ht="23.25">
      <c r="A50" s="80"/>
      <c r="B50" s="24">
        <v>2023</v>
      </c>
      <c r="C50" s="75">
        <f t="shared" si="0"/>
        <v>40.212</v>
      </c>
      <c r="D50" s="74">
        <f>D52+D54+D58</f>
        <v>0</v>
      </c>
      <c r="E50" s="75">
        <f>E22+E29</f>
        <v>40.212</v>
      </c>
      <c r="F50" s="81"/>
      <c r="G50" s="83"/>
      <c r="H50" s="83"/>
      <c r="I50" s="60"/>
      <c r="J50" s="60"/>
      <c r="K50" s="60"/>
      <c r="L50" s="60"/>
      <c r="M50" s="60"/>
      <c r="N50" s="60"/>
    </row>
    <row r="51" spans="1:14" ht="23.25">
      <c r="A51" s="80"/>
      <c r="B51" s="24">
        <v>2024</v>
      </c>
      <c r="C51" s="75">
        <f t="shared" si="0"/>
        <v>30</v>
      </c>
      <c r="D51" s="74">
        <v>0</v>
      </c>
      <c r="E51" s="75">
        <f aca="true" t="shared" si="4" ref="E51:E52">E30</f>
        <v>30</v>
      </c>
      <c r="F51" s="81"/>
      <c r="G51" s="83"/>
      <c r="H51" s="83"/>
      <c r="I51" s="60"/>
      <c r="J51" s="60"/>
      <c r="K51" s="60"/>
      <c r="L51" s="60"/>
      <c r="M51" s="60"/>
      <c r="N51" s="60"/>
    </row>
    <row r="52" spans="1:14" ht="23.25">
      <c r="A52" s="80"/>
      <c r="B52" s="24">
        <v>2025</v>
      </c>
      <c r="C52" s="75">
        <f t="shared" si="0"/>
        <v>30</v>
      </c>
      <c r="D52" s="74">
        <f>D54+D55+D59</f>
        <v>0</v>
      </c>
      <c r="E52" s="75">
        <f t="shared" si="4"/>
        <v>30</v>
      </c>
      <c r="F52" s="74"/>
      <c r="G52" s="25"/>
      <c r="H52" s="25"/>
      <c r="I52" s="60"/>
      <c r="J52" s="60"/>
      <c r="K52" s="60"/>
      <c r="L52" s="60"/>
      <c r="M52" s="60"/>
      <c r="N52" s="60"/>
    </row>
    <row r="53" spans="1:14" ht="23.25">
      <c r="A53" s="84"/>
      <c r="B53" s="85"/>
      <c r="C53" s="86"/>
      <c r="D53" s="87"/>
      <c r="E53" s="86"/>
      <c r="F53" s="87"/>
      <c r="G53" s="88"/>
      <c r="H53" s="88"/>
      <c r="I53" s="60"/>
      <c r="J53" s="60"/>
      <c r="K53" s="60"/>
      <c r="L53" s="60"/>
      <c r="M53" s="60"/>
      <c r="N53" s="60"/>
    </row>
    <row r="54" spans="1:14" ht="23.25">
      <c r="A54" s="89" t="s">
        <v>63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23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</sheetData>
  <sheetProtection selectLockedCells="1" selectUnlockedCells="1"/>
  <mergeCells count="36">
    <mergeCell ref="B1:H1"/>
    <mergeCell ref="C2:H2"/>
    <mergeCell ref="A3:H3"/>
    <mergeCell ref="A4:H4"/>
    <mergeCell ref="A5:A7"/>
    <mergeCell ref="B5:B7"/>
    <mergeCell ref="C5:C7"/>
    <mergeCell ref="D5:F5"/>
    <mergeCell ref="G5:G7"/>
    <mergeCell ref="H5:H7"/>
    <mergeCell ref="D6:E6"/>
    <mergeCell ref="F6:F7"/>
    <mergeCell ref="A8:H8"/>
    <mergeCell ref="A9:H9"/>
    <mergeCell ref="A10:H10"/>
    <mergeCell ref="A11:H11"/>
    <mergeCell ref="A12:H12"/>
    <mergeCell ref="A13:H13"/>
    <mergeCell ref="A14:H14"/>
    <mergeCell ref="A15:H15"/>
    <mergeCell ref="A16:A22"/>
    <mergeCell ref="G16:G22"/>
    <mergeCell ref="H16:H22"/>
    <mergeCell ref="A23:A31"/>
    <mergeCell ref="G23:G31"/>
    <mergeCell ref="H23:H31"/>
    <mergeCell ref="A32:A34"/>
    <mergeCell ref="G32:G34"/>
    <mergeCell ref="H32:H34"/>
    <mergeCell ref="A35:A37"/>
    <mergeCell ref="G35:G37"/>
    <mergeCell ref="H35:H37"/>
    <mergeCell ref="A38:A41"/>
    <mergeCell ref="G38:G41"/>
    <mergeCell ref="H38:H41"/>
    <mergeCell ref="A44:A52"/>
  </mergeCells>
  <printOptions/>
  <pageMargins left="0.7" right="0.7" top="0.75" bottom="0.75" header="0.5118055555555555" footer="0.5118055555555555"/>
  <pageSetup horizontalDpi="300" verticalDpi="300" orientation="landscape" paperSize="9" scale="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0">
      <selection activeCell="B1" sqref="B1"/>
    </sheetView>
  </sheetViews>
  <sheetFormatPr defaultColWidth="9.140625" defaultRowHeight="15"/>
  <cols>
    <col min="1" max="1" width="34.421875" style="0" customWidth="1"/>
    <col min="2" max="2" width="11.57421875" style="0" customWidth="1"/>
    <col min="3" max="3" width="21.00390625" style="0" customWidth="1"/>
    <col min="5" max="5" width="14.28125" style="0" customWidth="1"/>
    <col min="7" max="7" width="13.57421875" style="0" customWidth="1"/>
    <col min="8" max="8" width="17.7109375" style="0" customWidth="1"/>
  </cols>
  <sheetData>
    <row r="1" spans="2:7" ht="32.25" customHeight="1">
      <c r="B1" s="90" t="s">
        <v>95</v>
      </c>
      <c r="C1" s="90"/>
      <c r="D1" s="90"/>
      <c r="E1" s="90"/>
      <c r="F1" s="90"/>
      <c r="G1" s="90"/>
    </row>
    <row r="2" spans="4:7" ht="15">
      <c r="D2" s="91"/>
      <c r="E2" s="91"/>
      <c r="F2" s="91"/>
      <c r="G2" s="91"/>
    </row>
    <row r="3" spans="1:7" ht="18.75">
      <c r="A3" s="92" t="s">
        <v>96</v>
      </c>
      <c r="B3" s="92"/>
      <c r="C3" s="92"/>
      <c r="D3" s="92"/>
      <c r="E3" s="92"/>
      <c r="F3" s="92"/>
      <c r="G3" s="92"/>
    </row>
    <row r="4" spans="1:7" ht="15" customHeight="1">
      <c r="A4" s="93" t="s">
        <v>2</v>
      </c>
      <c r="B4" s="93" t="s">
        <v>97</v>
      </c>
      <c r="C4" s="93" t="s">
        <v>98</v>
      </c>
      <c r="D4" s="93" t="s">
        <v>5</v>
      </c>
      <c r="E4" s="93"/>
      <c r="F4" s="93"/>
      <c r="G4" s="93" t="s">
        <v>99</v>
      </c>
    </row>
    <row r="5" spans="1:7" ht="15" customHeight="1">
      <c r="A5" s="93"/>
      <c r="B5" s="93"/>
      <c r="C5" s="93"/>
      <c r="D5" s="94" t="s">
        <v>8</v>
      </c>
      <c r="E5" s="94"/>
      <c r="F5" s="93" t="s">
        <v>100</v>
      </c>
      <c r="G5" s="93"/>
    </row>
    <row r="6" spans="1:7" ht="89.25">
      <c r="A6" s="93"/>
      <c r="B6" s="93"/>
      <c r="C6" s="93"/>
      <c r="D6" s="93" t="s">
        <v>101</v>
      </c>
      <c r="E6" s="95" t="s">
        <v>102</v>
      </c>
      <c r="F6" s="93"/>
      <c r="G6" s="93"/>
    </row>
    <row r="7" spans="1:7" ht="15.75">
      <c r="A7" s="96">
        <v>1</v>
      </c>
      <c r="B7" s="96">
        <v>2</v>
      </c>
      <c r="C7" s="96">
        <v>3</v>
      </c>
      <c r="D7" s="96">
        <v>4</v>
      </c>
      <c r="E7" s="96">
        <v>6</v>
      </c>
      <c r="F7" s="96">
        <v>7</v>
      </c>
      <c r="G7" s="96">
        <v>8</v>
      </c>
    </row>
    <row r="8" spans="1:7" ht="15" customHeight="1">
      <c r="A8" s="97" t="s">
        <v>103</v>
      </c>
      <c r="B8" s="98">
        <v>2017</v>
      </c>
      <c r="C8" s="99">
        <f aca="true" t="shared" si="0" ref="C8:C16">D8+E8+F8</f>
        <v>4773.751700000001</v>
      </c>
      <c r="D8" s="100"/>
      <c r="E8" s="99">
        <f aca="true" t="shared" si="1" ref="E8:E16">E18+E28</f>
        <v>4773.751700000001</v>
      </c>
      <c r="F8" s="100"/>
      <c r="G8" s="98" t="s">
        <v>104</v>
      </c>
    </row>
    <row r="9" spans="1:7" ht="15">
      <c r="A9" s="97"/>
      <c r="B9" s="98">
        <v>2018</v>
      </c>
      <c r="C9" s="99">
        <f t="shared" si="0"/>
        <v>5040.9032</v>
      </c>
      <c r="D9" s="100"/>
      <c r="E9" s="99">
        <f t="shared" si="1"/>
        <v>5040.9032</v>
      </c>
      <c r="F9" s="100"/>
      <c r="G9" s="98"/>
    </row>
    <row r="10" spans="1:7" ht="15">
      <c r="A10" s="97"/>
      <c r="B10" s="98">
        <v>2019</v>
      </c>
      <c r="C10" s="99">
        <f t="shared" si="0"/>
        <v>9385.9391</v>
      </c>
      <c r="D10" s="100"/>
      <c r="E10" s="99">
        <f t="shared" si="1"/>
        <v>9385.9391</v>
      </c>
      <c r="F10" s="100"/>
      <c r="G10" s="98"/>
    </row>
    <row r="11" spans="1:7" ht="15">
      <c r="A11" s="97"/>
      <c r="B11" s="98">
        <v>2020</v>
      </c>
      <c r="C11" s="99">
        <f t="shared" si="0"/>
        <v>6416.722629999999</v>
      </c>
      <c r="D11" s="100"/>
      <c r="E11" s="99">
        <f t="shared" si="1"/>
        <v>6416.722629999999</v>
      </c>
      <c r="F11" s="100"/>
      <c r="G11" s="98"/>
    </row>
    <row r="12" spans="1:7" ht="15">
      <c r="A12" s="97"/>
      <c r="B12" s="98">
        <v>2021</v>
      </c>
      <c r="C12" s="99">
        <f t="shared" si="0"/>
        <v>5532.04793</v>
      </c>
      <c r="D12" s="100"/>
      <c r="E12" s="99">
        <f t="shared" si="1"/>
        <v>5532.04793</v>
      </c>
      <c r="F12" s="100"/>
      <c r="G12" s="98"/>
    </row>
    <row r="13" spans="1:7" ht="15">
      <c r="A13" s="97"/>
      <c r="B13" s="98">
        <v>2022</v>
      </c>
      <c r="C13" s="99">
        <f t="shared" si="0"/>
        <v>5208.15235</v>
      </c>
      <c r="D13" s="100"/>
      <c r="E13" s="99">
        <f t="shared" si="1"/>
        <v>5208.15235</v>
      </c>
      <c r="F13" s="100"/>
      <c r="G13" s="98"/>
    </row>
    <row r="14" spans="1:7" ht="15">
      <c r="A14" s="97"/>
      <c r="B14" s="98">
        <v>2023</v>
      </c>
      <c r="C14" s="99">
        <f t="shared" si="0"/>
        <v>6725.980560000001</v>
      </c>
      <c r="D14" s="100"/>
      <c r="E14" s="99">
        <f t="shared" si="1"/>
        <v>6725.980560000001</v>
      </c>
      <c r="F14" s="100"/>
      <c r="G14" s="98"/>
    </row>
    <row r="15" spans="1:7" ht="15">
      <c r="A15" s="97"/>
      <c r="B15" s="98">
        <v>2024</v>
      </c>
      <c r="C15" s="99">
        <f t="shared" si="0"/>
        <v>3357.2028</v>
      </c>
      <c r="D15" s="100"/>
      <c r="E15" s="99">
        <f t="shared" si="1"/>
        <v>3357.2028</v>
      </c>
      <c r="F15" s="100"/>
      <c r="G15" s="98"/>
    </row>
    <row r="16" spans="1:7" ht="15">
      <c r="A16" s="97"/>
      <c r="B16" s="98">
        <v>2025</v>
      </c>
      <c r="C16" s="99">
        <f t="shared" si="0"/>
        <v>3357.0028</v>
      </c>
      <c r="D16" s="100"/>
      <c r="E16" s="99">
        <f t="shared" si="1"/>
        <v>3357.0028</v>
      </c>
      <c r="F16" s="100"/>
      <c r="G16" s="98"/>
    </row>
    <row r="17" spans="1:7" ht="15">
      <c r="A17" s="97" t="s">
        <v>105</v>
      </c>
      <c r="B17" s="101"/>
      <c r="C17" s="99">
        <f>C8+C9+C10+C11+C12+C13+C14+C15+C16</f>
        <v>49797.70307000001</v>
      </c>
      <c r="D17" s="100">
        <v>0</v>
      </c>
      <c r="E17" s="99">
        <f>E8+E9+E10+E11+E12+E13+E14+E15+E16</f>
        <v>49797.70307000001</v>
      </c>
      <c r="F17" s="100">
        <v>0</v>
      </c>
      <c r="G17" s="98"/>
    </row>
    <row r="18" spans="1:7" ht="15" customHeight="1">
      <c r="A18" s="102" t="s">
        <v>106</v>
      </c>
      <c r="B18" s="98">
        <v>2017</v>
      </c>
      <c r="C18" s="103">
        <f aca="true" t="shared" si="2" ref="C18:C36">D18+E18+F18</f>
        <v>255.72936</v>
      </c>
      <c r="D18" s="104"/>
      <c r="E18" s="105">
        <v>255.72936</v>
      </c>
      <c r="F18" s="104"/>
      <c r="G18" s="98" t="s">
        <v>107</v>
      </c>
    </row>
    <row r="19" spans="1:7" ht="15">
      <c r="A19" s="102"/>
      <c r="B19" s="98">
        <v>2018</v>
      </c>
      <c r="C19" s="103">
        <f t="shared" si="2"/>
        <v>119.20536</v>
      </c>
      <c r="D19" s="104"/>
      <c r="E19" s="105">
        <v>119.20536</v>
      </c>
      <c r="F19" s="104"/>
      <c r="G19" s="98"/>
    </row>
    <row r="20" spans="1:7" ht="15">
      <c r="A20" s="102"/>
      <c r="B20" s="98">
        <v>2019</v>
      </c>
      <c r="C20" s="103">
        <f t="shared" si="2"/>
        <v>27.1824</v>
      </c>
      <c r="D20" s="104"/>
      <c r="E20" s="106">
        <v>27.1824</v>
      </c>
      <c r="F20" s="104"/>
      <c r="G20" s="98"/>
    </row>
    <row r="21" spans="1:7" ht="15">
      <c r="A21" s="102"/>
      <c r="B21" s="98">
        <v>2020</v>
      </c>
      <c r="C21" s="103">
        <f t="shared" si="2"/>
        <v>27.1824</v>
      </c>
      <c r="D21" s="104"/>
      <c r="E21" s="106">
        <v>27.1824</v>
      </c>
      <c r="F21" s="104"/>
      <c r="G21" s="98"/>
    </row>
    <row r="22" spans="1:7" ht="15">
      <c r="A22" s="102"/>
      <c r="B22" s="98">
        <v>2021</v>
      </c>
      <c r="C22" s="103">
        <f t="shared" si="2"/>
        <v>315.71306</v>
      </c>
      <c r="D22" s="104"/>
      <c r="E22" s="106">
        <v>315.71306</v>
      </c>
      <c r="F22" s="104"/>
      <c r="G22" s="98"/>
    </row>
    <row r="23" spans="1:7" ht="15">
      <c r="A23" s="102"/>
      <c r="B23" s="98">
        <v>2022</v>
      </c>
      <c r="C23" s="103">
        <f t="shared" si="2"/>
        <v>63.14692</v>
      </c>
      <c r="D23" s="104"/>
      <c r="E23" s="106">
        <v>63.14692</v>
      </c>
      <c r="F23" s="104"/>
      <c r="G23" s="98"/>
    </row>
    <row r="24" spans="1:7" ht="15">
      <c r="A24" s="102"/>
      <c r="B24" s="98">
        <v>2023</v>
      </c>
      <c r="C24" s="103">
        <f t="shared" si="2"/>
        <v>40.212</v>
      </c>
      <c r="D24" s="104"/>
      <c r="E24" s="106">
        <v>40.212</v>
      </c>
      <c r="F24" s="104"/>
      <c r="G24" s="98"/>
    </row>
    <row r="25" spans="1:7" ht="15">
      <c r="A25" s="102"/>
      <c r="B25" s="98">
        <v>2024</v>
      </c>
      <c r="C25" s="103">
        <f t="shared" si="2"/>
        <v>30</v>
      </c>
      <c r="D25" s="104"/>
      <c r="E25" s="106">
        <v>30</v>
      </c>
      <c r="F25" s="104"/>
      <c r="G25" s="98"/>
    </row>
    <row r="26" spans="1:7" ht="15">
      <c r="A26" s="102"/>
      <c r="B26" s="98">
        <v>2025</v>
      </c>
      <c r="C26" s="103">
        <f t="shared" si="2"/>
        <v>30</v>
      </c>
      <c r="D26" s="104"/>
      <c r="E26" s="106">
        <v>30</v>
      </c>
      <c r="F26" s="104"/>
      <c r="G26" s="98"/>
    </row>
    <row r="27" spans="1:7" ht="15">
      <c r="A27" s="97" t="s">
        <v>108</v>
      </c>
      <c r="B27" s="101"/>
      <c r="C27" s="99">
        <f t="shared" si="2"/>
        <v>908.3715000000001</v>
      </c>
      <c r="D27" s="100">
        <f>D18+D19+D20</f>
        <v>0</v>
      </c>
      <c r="E27" s="99">
        <f>SUM(E18:E26)</f>
        <v>908.3715000000001</v>
      </c>
      <c r="F27" s="100">
        <v>0</v>
      </c>
      <c r="G27" s="102"/>
    </row>
    <row r="28" spans="1:7" ht="15" customHeight="1">
      <c r="A28" s="97" t="s">
        <v>109</v>
      </c>
      <c r="B28" s="98">
        <v>2017</v>
      </c>
      <c r="C28" s="99">
        <f t="shared" si="2"/>
        <v>4518.02234</v>
      </c>
      <c r="D28" s="100"/>
      <c r="E28" s="107">
        <v>4518.02234</v>
      </c>
      <c r="F28" s="100"/>
      <c r="G28" s="98" t="s">
        <v>110</v>
      </c>
    </row>
    <row r="29" spans="1:7" ht="15">
      <c r="A29" s="97"/>
      <c r="B29" s="98">
        <v>2018</v>
      </c>
      <c r="C29" s="99">
        <f t="shared" si="2"/>
        <v>4921.69784</v>
      </c>
      <c r="D29" s="100"/>
      <c r="E29" s="107">
        <v>4921.69784</v>
      </c>
      <c r="F29" s="100"/>
      <c r="G29" s="98"/>
    </row>
    <row r="30" spans="1:7" ht="15">
      <c r="A30" s="97"/>
      <c r="B30" s="98">
        <v>2019</v>
      </c>
      <c r="C30" s="99">
        <f t="shared" si="2"/>
        <v>9358.7567</v>
      </c>
      <c r="D30" s="100"/>
      <c r="E30" s="107">
        <v>9358.7567</v>
      </c>
      <c r="F30" s="100"/>
      <c r="G30" s="98"/>
    </row>
    <row r="31" spans="1:7" ht="15">
      <c r="A31" s="97"/>
      <c r="B31" s="98">
        <v>2020</v>
      </c>
      <c r="C31" s="99">
        <f t="shared" si="2"/>
        <v>6389.54023</v>
      </c>
      <c r="D31" s="100"/>
      <c r="E31" s="107">
        <v>6389.54023</v>
      </c>
      <c r="F31" s="100"/>
      <c r="G31" s="98"/>
    </row>
    <row r="32" spans="1:7" ht="15">
      <c r="A32" s="97"/>
      <c r="B32" s="98">
        <v>2021</v>
      </c>
      <c r="C32" s="99">
        <f t="shared" si="2"/>
        <v>5216.33487</v>
      </c>
      <c r="D32" s="100"/>
      <c r="E32" s="107">
        <v>5216.33487</v>
      </c>
      <c r="F32" s="100"/>
      <c r="G32" s="98"/>
    </row>
    <row r="33" spans="1:7" ht="15">
      <c r="A33" s="97"/>
      <c r="B33" s="98">
        <v>2022</v>
      </c>
      <c r="C33" s="99">
        <f t="shared" si="2"/>
        <v>5145.00543</v>
      </c>
      <c r="D33" s="100"/>
      <c r="E33" s="107">
        <v>5145.00543</v>
      </c>
      <c r="F33" s="100"/>
      <c r="G33" s="98"/>
    </row>
    <row r="34" spans="1:7" ht="15">
      <c r="A34" s="97"/>
      <c r="B34" s="98">
        <v>2023</v>
      </c>
      <c r="C34" s="99">
        <f t="shared" si="2"/>
        <v>6685.76856</v>
      </c>
      <c r="D34" s="100"/>
      <c r="E34" s="107">
        <v>6685.76856</v>
      </c>
      <c r="F34" s="100"/>
      <c r="G34" s="98"/>
    </row>
    <row r="35" spans="1:7" ht="15">
      <c r="A35" s="97"/>
      <c r="B35" s="98">
        <v>2024</v>
      </c>
      <c r="C35" s="99">
        <f t="shared" si="2"/>
        <v>3327.2028</v>
      </c>
      <c r="D35" s="100"/>
      <c r="E35" s="107">
        <v>3327.2028</v>
      </c>
      <c r="F35" s="100"/>
      <c r="G35" s="98"/>
    </row>
    <row r="36" spans="1:7" ht="15">
      <c r="A36" s="97"/>
      <c r="B36" s="98">
        <v>2025</v>
      </c>
      <c r="C36" s="99">
        <f t="shared" si="2"/>
        <v>3327.0028</v>
      </c>
      <c r="D36" s="100"/>
      <c r="E36" s="107">
        <v>3327.0028</v>
      </c>
      <c r="F36" s="100"/>
      <c r="G36" s="98"/>
    </row>
    <row r="37" spans="1:7" ht="15">
      <c r="A37" s="97" t="s">
        <v>108</v>
      </c>
      <c r="B37" s="108"/>
      <c r="C37" s="99">
        <f>C28+C29+C30+C31+C32+C33+C34+C35+C36</f>
        <v>48889.331569999995</v>
      </c>
      <c r="D37" s="100">
        <f>D28+D29+D30</f>
        <v>0</v>
      </c>
      <c r="E37" s="99">
        <f>E28+E29+E30+E31+E32+E33+E34+E35+E36</f>
        <v>48889.331569999995</v>
      </c>
      <c r="F37" s="100">
        <v>0</v>
      </c>
      <c r="G37" s="98"/>
    </row>
    <row r="38" ht="15">
      <c r="A38" s="109" t="s">
        <v>63</v>
      </c>
    </row>
  </sheetData>
  <sheetProtection selectLockedCells="1" selectUnlockedCells="1"/>
  <mergeCells count="16">
    <mergeCell ref="B1:G1"/>
    <mergeCell ref="D2:G2"/>
    <mergeCell ref="A3:G3"/>
    <mergeCell ref="A4:A6"/>
    <mergeCell ref="B4:B6"/>
    <mergeCell ref="C4:C6"/>
    <mergeCell ref="D4:F4"/>
    <mergeCell ref="G4:G6"/>
    <mergeCell ref="D5:E5"/>
    <mergeCell ref="F5:F6"/>
    <mergeCell ref="A8:A16"/>
    <mergeCell ref="G8:G16"/>
    <mergeCell ref="A18:A26"/>
    <mergeCell ref="G18:G26"/>
    <mergeCell ref="A28:A36"/>
    <mergeCell ref="G28:G3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2023-12-20T06:58:55Z</cp:lastPrinted>
  <dcterms:created xsi:type="dcterms:W3CDTF">2014-10-29T06:40:22Z</dcterms:created>
  <dcterms:modified xsi:type="dcterms:W3CDTF">2024-01-10T06:27:32Z</dcterms:modified>
  <cp:category/>
  <cp:version/>
  <cp:contentType/>
  <cp:contentStatus/>
  <cp:revision>1</cp:revision>
</cp:coreProperties>
</file>