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90" yWindow="30" windowWidth="15180" windowHeight="9735"/>
  </bookViews>
  <sheets>
    <sheet name="2016-2020 27.03.18г." sheetId="1" r:id="rId1"/>
  </sheets>
  <definedNames>
    <definedName name="Z_DBA90AE4_D5E9_47C4_9237_A089915A3DA2_.wvu.Cols" localSheetId="0" hidden="1">'2016-2020 27.03.18г.'!$L:$L</definedName>
    <definedName name="Z_DBA90AE4_D5E9_47C4_9237_A089915A3DA2_.wvu.PrintTitles" localSheetId="0" hidden="1">'2016-2020 27.03.18г.'!$6:$9</definedName>
    <definedName name="Z_DBA90AE4_D5E9_47C4_9237_A089915A3DA2_.wvu.Rows" localSheetId="0" hidden="1">'2016-2020 27.03.18г.'!$1:$2,'2016-2020 27.03.18г.'!$29:$29,'2016-2020 27.03.18г.'!$62:$62,'2016-2020 27.03.18г.'!$69:$69,'2016-2020 27.03.18г.'!$74:$74,'2016-2020 27.03.18г.'!$81:$81,'2016-2020 27.03.18г.'!$102:$104,'2016-2020 27.03.18г.'!$126:$126,'2016-2020 27.03.18г.'!$150:$150,'2016-2020 27.03.18г.'!$175:$175,'2016-2020 27.03.18г.'!$187:$187</definedName>
    <definedName name="_xlnm.Print_Titles" localSheetId="0">'2016-2020 27.03.18г.'!$6:$9</definedName>
  </definedNames>
  <calcPr calcId="125725"/>
  <customWorkbookViews>
    <customWorkbookView name="nsi - Личное представление" guid="{DBA90AE4-D5E9-47C4-9237-A089915A3DA2}" mergeInterval="0" personalView="1" maximized="1" xWindow="1" yWindow="1" windowWidth="1276" windowHeight="889" activeSheetId="1" showFormulaBar="0"/>
  </customWorkbookViews>
</workbook>
</file>

<file path=xl/calcChain.xml><?xml version="1.0" encoding="utf-8"?>
<calcChain xmlns="http://schemas.openxmlformats.org/spreadsheetml/2006/main">
  <c r="R626" i="1"/>
  <c r="Q626"/>
  <c r="P626"/>
  <c r="P378"/>
  <c r="N611"/>
  <c r="N307"/>
  <c r="O307"/>
  <c r="M307"/>
  <c r="P89"/>
  <c r="P617" l="1"/>
  <c r="Q387"/>
  <c r="R387"/>
  <c r="R407"/>
  <c r="R444"/>
  <c r="Q444"/>
  <c r="P297"/>
  <c r="P219"/>
  <c r="P218" s="1"/>
  <c r="P284"/>
  <c r="P251"/>
  <c r="P244"/>
  <c r="P238"/>
  <c r="P193"/>
  <c r="P40"/>
  <c r="Q40"/>
  <c r="R40"/>
  <c r="O100"/>
  <c r="P100"/>
  <c r="Q100"/>
  <c r="R100"/>
  <c r="Q75"/>
  <c r="R75"/>
  <c r="P75"/>
  <c r="Q307"/>
  <c r="Q300" s="1"/>
  <c r="R307"/>
  <c r="P307"/>
  <c r="P300" s="1"/>
  <c r="Q542"/>
  <c r="R542"/>
  <c r="P542"/>
  <c r="Q574"/>
  <c r="R574"/>
  <c r="P574"/>
  <c r="P294"/>
  <c r="P200"/>
  <c r="Q184"/>
  <c r="R184"/>
  <c r="P184"/>
  <c r="P96"/>
  <c r="R67"/>
  <c r="P67"/>
  <c r="Q67"/>
  <c r="N559"/>
  <c r="O559"/>
  <c r="P559"/>
  <c r="Q559"/>
  <c r="R559"/>
  <c r="M559"/>
  <c r="Q344"/>
  <c r="R344"/>
  <c r="P344"/>
  <c r="P130"/>
  <c r="P135"/>
  <c r="Q200"/>
  <c r="P148"/>
  <c r="Q148"/>
  <c r="R148"/>
  <c r="P146"/>
  <c r="Q146"/>
  <c r="R146"/>
  <c r="O524"/>
  <c r="O566"/>
  <c r="O554"/>
  <c r="O387"/>
  <c r="O444"/>
  <c r="O418"/>
  <c r="O415" s="1"/>
  <c r="O381"/>
  <c r="O251"/>
  <c r="O238"/>
  <c r="O184"/>
  <c r="O284"/>
  <c r="N572"/>
  <c r="O572"/>
  <c r="P572"/>
  <c r="Q572"/>
  <c r="R572"/>
  <c r="M572"/>
  <c r="N524"/>
  <c r="P524"/>
  <c r="Q524"/>
  <c r="R524"/>
  <c r="M524"/>
  <c r="N551"/>
  <c r="O551"/>
  <c r="P551"/>
  <c r="Q551"/>
  <c r="R551"/>
  <c r="M551"/>
  <c r="P433"/>
  <c r="Q433"/>
  <c r="R433"/>
  <c r="O433"/>
  <c r="N419"/>
  <c r="O419"/>
  <c r="P419"/>
  <c r="Q419"/>
  <c r="R419"/>
  <c r="M419"/>
  <c r="N387"/>
  <c r="P387"/>
  <c r="M387"/>
  <c r="N219"/>
  <c r="N218" s="1"/>
  <c r="O219"/>
  <c r="O218" s="1"/>
  <c r="Q219"/>
  <c r="Q218" s="1"/>
  <c r="R219"/>
  <c r="R218" s="1"/>
  <c r="M219"/>
  <c r="M218" s="1"/>
  <c r="N284"/>
  <c r="Q284"/>
  <c r="R284"/>
  <c r="M284"/>
  <c r="N259"/>
  <c r="O259"/>
  <c r="P259"/>
  <c r="Q259"/>
  <c r="R259"/>
  <c r="M259"/>
  <c r="N249"/>
  <c r="O249"/>
  <c r="P249"/>
  <c r="Q249"/>
  <c r="R249"/>
  <c r="M249"/>
  <c r="N200"/>
  <c r="O200"/>
  <c r="R200"/>
  <c r="M200"/>
  <c r="N184"/>
  <c r="M184"/>
  <c r="N40"/>
  <c r="O40"/>
  <c r="M40"/>
  <c r="N16"/>
  <c r="O16"/>
  <c r="P16"/>
  <c r="Q16"/>
  <c r="R16"/>
  <c r="M16"/>
  <c r="M13"/>
  <c r="N13"/>
  <c r="O13"/>
  <c r="P13"/>
  <c r="Q13"/>
  <c r="R13"/>
  <c r="M21"/>
  <c r="N21"/>
  <c r="O21"/>
  <c r="P21"/>
  <c r="Q21"/>
  <c r="R21"/>
  <c r="M24"/>
  <c r="N24"/>
  <c r="O24"/>
  <c r="P24"/>
  <c r="M27"/>
  <c r="N27"/>
  <c r="O27"/>
  <c r="P27"/>
  <c r="Q27"/>
  <c r="R27"/>
  <c r="M32"/>
  <c r="N32"/>
  <c r="O32"/>
  <c r="P32"/>
  <c r="Q32"/>
  <c r="R32"/>
  <c r="M36"/>
  <c r="N36"/>
  <c r="O36"/>
  <c r="P36"/>
  <c r="Q36"/>
  <c r="R36"/>
  <c r="M46"/>
  <c r="N46"/>
  <c r="O46"/>
  <c r="P46"/>
  <c r="Q46"/>
  <c r="R46"/>
  <c r="M49"/>
  <c r="N49"/>
  <c r="O49"/>
  <c r="P49"/>
  <c r="Q49"/>
  <c r="R49"/>
  <c r="O55"/>
  <c r="P55"/>
  <c r="Q55"/>
  <c r="R55"/>
  <c r="M57"/>
  <c r="N57"/>
  <c r="O57"/>
  <c r="P57"/>
  <c r="Q57"/>
  <c r="R57"/>
  <c r="M64"/>
  <c r="N64"/>
  <c r="O64"/>
  <c r="P64"/>
  <c r="Q64"/>
  <c r="R64"/>
  <c r="M67"/>
  <c r="N67"/>
  <c r="O67"/>
  <c r="M75"/>
  <c r="N75"/>
  <c r="O75"/>
  <c r="M80"/>
  <c r="N80"/>
  <c r="O80"/>
  <c r="P80"/>
  <c r="Q80"/>
  <c r="R80"/>
  <c r="M85"/>
  <c r="M81" s="1"/>
  <c r="N85"/>
  <c r="O85"/>
  <c r="P85"/>
  <c r="Q85"/>
  <c r="R85"/>
  <c r="M91"/>
  <c r="N91"/>
  <c r="O91"/>
  <c r="P91"/>
  <c r="Q91"/>
  <c r="R91"/>
  <c r="M93"/>
  <c r="N93"/>
  <c r="O93"/>
  <c r="P93"/>
  <c r="Q93"/>
  <c r="R93"/>
  <c r="M96"/>
  <c r="N96"/>
  <c r="O96"/>
  <c r="Q96"/>
  <c r="R96"/>
  <c r="N100"/>
  <c r="M105"/>
  <c r="M103" s="1"/>
  <c r="N105"/>
  <c r="O105"/>
  <c r="P105"/>
  <c r="Q105"/>
  <c r="R105"/>
  <c r="M108"/>
  <c r="N108"/>
  <c r="O108"/>
  <c r="P108"/>
  <c r="Q108"/>
  <c r="R108"/>
  <c r="M111"/>
  <c r="N111"/>
  <c r="O111"/>
  <c r="P111"/>
  <c r="Q111"/>
  <c r="R111"/>
  <c r="M114"/>
  <c r="N114"/>
  <c r="O114"/>
  <c r="P114"/>
  <c r="Q114"/>
  <c r="R114"/>
  <c r="N116"/>
  <c r="O116"/>
  <c r="P116"/>
  <c r="Q116"/>
  <c r="R116"/>
  <c r="M122"/>
  <c r="N122"/>
  <c r="O122"/>
  <c r="P122"/>
  <c r="Q122"/>
  <c r="R122"/>
  <c r="M128"/>
  <c r="N128"/>
  <c r="O128"/>
  <c r="Q128"/>
  <c r="R128"/>
  <c r="M133"/>
  <c r="N133"/>
  <c r="O133"/>
  <c r="P133"/>
  <c r="Q133"/>
  <c r="R133"/>
  <c r="M135"/>
  <c r="N135"/>
  <c r="O135"/>
  <c r="Q135"/>
  <c r="R135"/>
  <c r="M137"/>
  <c r="N137"/>
  <c r="O137"/>
  <c r="P137"/>
  <c r="Q137"/>
  <c r="R137"/>
  <c r="M139"/>
  <c r="N139"/>
  <c r="O139"/>
  <c r="P139"/>
  <c r="Q139"/>
  <c r="R139"/>
  <c r="M141"/>
  <c r="N141"/>
  <c r="O141"/>
  <c r="P141"/>
  <c r="Q141"/>
  <c r="R141"/>
  <c r="M144"/>
  <c r="N144"/>
  <c r="O144"/>
  <c r="P144"/>
  <c r="Q144"/>
  <c r="R144"/>
  <c r="M146"/>
  <c r="O146"/>
  <c r="M148"/>
  <c r="O148"/>
  <c r="M154"/>
  <c r="N154"/>
  <c r="O154"/>
  <c r="P154"/>
  <c r="Q154"/>
  <c r="R154"/>
  <c r="M159"/>
  <c r="N159"/>
  <c r="O159"/>
  <c r="P159"/>
  <c r="Q159"/>
  <c r="R159"/>
  <c r="M164"/>
  <c r="N164"/>
  <c r="O164"/>
  <c r="P164"/>
  <c r="Q164"/>
  <c r="R164"/>
  <c r="M167"/>
  <c r="N167"/>
  <c r="O167"/>
  <c r="P167"/>
  <c r="Q167"/>
  <c r="R167"/>
  <c r="M169"/>
  <c r="N169"/>
  <c r="O169"/>
  <c r="P169"/>
  <c r="Q169"/>
  <c r="R169"/>
  <c r="M171"/>
  <c r="N171"/>
  <c r="O171"/>
  <c r="P171"/>
  <c r="Q171"/>
  <c r="R171"/>
  <c r="M173"/>
  <c r="N173"/>
  <c r="O173"/>
  <c r="P173"/>
  <c r="Q173"/>
  <c r="R173"/>
  <c r="M175"/>
  <c r="M179"/>
  <c r="N179"/>
  <c r="O179"/>
  <c r="P179"/>
  <c r="Q179"/>
  <c r="R179"/>
  <c r="M193"/>
  <c r="N193"/>
  <c r="O193"/>
  <c r="Q193"/>
  <c r="R193"/>
  <c r="M198"/>
  <c r="N198"/>
  <c r="O198"/>
  <c r="P198"/>
  <c r="Q198"/>
  <c r="R198"/>
  <c r="M211"/>
  <c r="N211"/>
  <c r="O211"/>
  <c r="P211"/>
  <c r="Q211"/>
  <c r="R211"/>
  <c r="M236"/>
  <c r="N236"/>
  <c r="O236"/>
  <c r="P236"/>
  <c r="Q236"/>
  <c r="R236"/>
  <c r="M238"/>
  <c r="N238"/>
  <c r="Q238"/>
  <c r="R238"/>
  <c r="M244"/>
  <c r="N244"/>
  <c r="O244"/>
  <c r="Q244"/>
  <c r="R244"/>
  <c r="M251"/>
  <c r="N251"/>
  <c r="Q251"/>
  <c r="R251"/>
  <c r="M257"/>
  <c r="N257"/>
  <c r="O257"/>
  <c r="P257"/>
  <c r="Q257"/>
  <c r="R257"/>
  <c r="M261"/>
  <c r="N261"/>
  <c r="O261"/>
  <c r="P261"/>
  <c r="Q261"/>
  <c r="R261"/>
  <c r="M276"/>
  <c r="N276"/>
  <c r="O276"/>
  <c r="P276"/>
  <c r="Q276"/>
  <c r="R276"/>
  <c r="M281"/>
  <c r="N281"/>
  <c r="O281"/>
  <c r="P281"/>
  <c r="Q281"/>
  <c r="R281"/>
  <c r="T293"/>
  <c r="O294"/>
  <c r="Q294"/>
  <c r="R294"/>
  <c r="M303"/>
  <c r="N303"/>
  <c r="O303"/>
  <c r="P303"/>
  <c r="Q303"/>
  <c r="R303"/>
  <c r="R300"/>
  <c r="M323"/>
  <c r="N323"/>
  <c r="O323"/>
  <c r="P323"/>
  <c r="Q323"/>
  <c r="R323"/>
  <c r="M325"/>
  <c r="N325"/>
  <c r="O325"/>
  <c r="P325"/>
  <c r="Q325"/>
  <c r="R325"/>
  <c r="M334"/>
  <c r="N334"/>
  <c r="O334"/>
  <c r="P334"/>
  <c r="Q334"/>
  <c r="R334"/>
  <c r="M339"/>
  <c r="N339"/>
  <c r="O339"/>
  <c r="P339"/>
  <c r="Q339"/>
  <c r="R339"/>
  <c r="M344"/>
  <c r="N344"/>
  <c r="O344"/>
  <c r="M351"/>
  <c r="N351"/>
  <c r="O351"/>
  <c r="P351"/>
  <c r="Q351"/>
  <c r="R351"/>
  <c r="M356"/>
  <c r="N356"/>
  <c r="O356"/>
  <c r="P356"/>
  <c r="Q356"/>
  <c r="R356"/>
  <c r="M368"/>
  <c r="M366" s="1"/>
  <c r="M365" s="1"/>
  <c r="N368"/>
  <c r="N366" s="1"/>
  <c r="N365" s="1"/>
  <c r="O368"/>
  <c r="O366" s="1"/>
  <c r="O365" s="1"/>
  <c r="P368"/>
  <c r="P366" s="1"/>
  <c r="P365" s="1"/>
  <c r="Q368"/>
  <c r="Q366" s="1"/>
  <c r="Q365" s="1"/>
  <c r="R368"/>
  <c r="R366" s="1"/>
  <c r="R365" s="1"/>
  <c r="M381"/>
  <c r="N381"/>
  <c r="P381"/>
  <c r="Q381"/>
  <c r="R381"/>
  <c r="M407"/>
  <c r="N407"/>
  <c r="O407"/>
  <c r="P407"/>
  <c r="Q407"/>
  <c r="M411"/>
  <c r="N411"/>
  <c r="O411"/>
  <c r="P411"/>
  <c r="Q411"/>
  <c r="R411"/>
  <c r="M415"/>
  <c r="N415"/>
  <c r="P415"/>
  <c r="Q415"/>
  <c r="R415"/>
  <c r="M427"/>
  <c r="N427"/>
  <c r="O427"/>
  <c r="P427"/>
  <c r="Q427"/>
  <c r="R427"/>
  <c r="M430"/>
  <c r="N430"/>
  <c r="O430"/>
  <c r="P430"/>
  <c r="Q430"/>
  <c r="R430"/>
  <c r="M441"/>
  <c r="N441"/>
  <c r="O441"/>
  <c r="P441"/>
  <c r="Q441"/>
  <c r="R441"/>
  <c r="M444"/>
  <c r="N444"/>
  <c r="P444"/>
  <c r="M457"/>
  <c r="N457"/>
  <c r="O457"/>
  <c r="P457"/>
  <c r="Q457"/>
  <c r="R457"/>
  <c r="M459"/>
  <c r="N459"/>
  <c r="O459"/>
  <c r="P459"/>
  <c r="Q459"/>
  <c r="R459"/>
  <c r="M461"/>
  <c r="N461"/>
  <c r="O461"/>
  <c r="P461"/>
  <c r="Q461"/>
  <c r="R461"/>
  <c r="M468"/>
  <c r="N468"/>
  <c r="O468"/>
  <c r="P468"/>
  <c r="Q468"/>
  <c r="R468"/>
  <c r="M474"/>
  <c r="N474"/>
  <c r="O474"/>
  <c r="P474"/>
  <c r="Q474"/>
  <c r="R474"/>
  <c r="M476"/>
  <c r="N476"/>
  <c r="O476"/>
  <c r="P476"/>
  <c r="Q476"/>
  <c r="R476"/>
  <c r="M478"/>
  <c r="N478"/>
  <c r="O478"/>
  <c r="P478"/>
  <c r="Q478"/>
  <c r="R478"/>
  <c r="M480"/>
  <c r="N480"/>
  <c r="O480"/>
  <c r="P480"/>
  <c r="Q480"/>
  <c r="R480"/>
  <c r="M482"/>
  <c r="N482"/>
  <c r="O482"/>
  <c r="P482"/>
  <c r="Q482"/>
  <c r="R482"/>
  <c r="M484"/>
  <c r="N484"/>
  <c r="O484"/>
  <c r="P484"/>
  <c r="Q484"/>
  <c r="R484"/>
  <c r="M486"/>
  <c r="N486"/>
  <c r="O486"/>
  <c r="P486"/>
  <c r="Q486"/>
  <c r="R486"/>
  <c r="M488"/>
  <c r="N488"/>
  <c r="O488"/>
  <c r="P488"/>
  <c r="Q488"/>
  <c r="R488"/>
  <c r="M491"/>
  <c r="N491"/>
  <c r="O491"/>
  <c r="P491"/>
  <c r="Q491"/>
  <c r="R491"/>
  <c r="M494"/>
  <c r="N494"/>
  <c r="O494"/>
  <c r="P494"/>
  <c r="Q494"/>
  <c r="R494"/>
  <c r="M496"/>
  <c r="N496"/>
  <c r="O496"/>
  <c r="P496"/>
  <c r="Q496"/>
  <c r="R496"/>
  <c r="M500"/>
  <c r="N500"/>
  <c r="O500"/>
  <c r="P500"/>
  <c r="Q500"/>
  <c r="R500"/>
  <c r="M502"/>
  <c r="N502"/>
  <c r="O502"/>
  <c r="P502"/>
  <c r="Q502"/>
  <c r="R502"/>
  <c r="M504"/>
  <c r="N504"/>
  <c r="O504"/>
  <c r="P504"/>
  <c r="Q504"/>
  <c r="R504"/>
  <c r="M506"/>
  <c r="N506"/>
  <c r="O506"/>
  <c r="P506"/>
  <c r="Q506"/>
  <c r="R506"/>
  <c r="M508"/>
  <c r="N508"/>
  <c r="O508"/>
  <c r="P508"/>
  <c r="Q508"/>
  <c r="R508"/>
  <c r="M510"/>
  <c r="N510"/>
  <c r="O510"/>
  <c r="P510"/>
  <c r="Q510"/>
  <c r="R510"/>
  <c r="M517"/>
  <c r="N517"/>
  <c r="O517"/>
  <c r="P517"/>
  <c r="Q517"/>
  <c r="R517"/>
  <c r="M542"/>
  <c r="N542"/>
  <c r="O542"/>
  <c r="M547"/>
  <c r="N547"/>
  <c r="O547"/>
  <c r="P547"/>
  <c r="Q547"/>
  <c r="R547"/>
  <c r="M554"/>
  <c r="N554"/>
  <c r="P554"/>
  <c r="Q554"/>
  <c r="R554"/>
  <c r="M557"/>
  <c r="N557"/>
  <c r="O557"/>
  <c r="P557"/>
  <c r="Q557"/>
  <c r="R557"/>
  <c r="M564"/>
  <c r="N564"/>
  <c r="O564"/>
  <c r="P564"/>
  <c r="Q564"/>
  <c r="R564"/>
  <c r="M566"/>
  <c r="N566"/>
  <c r="P566"/>
  <c r="Q566"/>
  <c r="R566"/>
  <c r="M574"/>
  <c r="N574"/>
  <c r="O574"/>
  <c r="M585"/>
  <c r="N585"/>
  <c r="O585"/>
  <c r="P585"/>
  <c r="Q585"/>
  <c r="R585"/>
  <c r="M588"/>
  <c r="N588"/>
  <c r="O588"/>
  <c r="P588"/>
  <c r="Q588"/>
  <c r="R588"/>
  <c r="M593"/>
  <c r="N593"/>
  <c r="O593"/>
  <c r="P593"/>
  <c r="Q593"/>
  <c r="R593"/>
  <c r="M595"/>
  <c r="N595"/>
  <c r="O595"/>
  <c r="P595"/>
  <c r="Q595"/>
  <c r="R595"/>
  <c r="M600"/>
  <c r="N600"/>
  <c r="O600"/>
  <c r="P600"/>
  <c r="Q600"/>
  <c r="R600"/>
  <c r="M603"/>
  <c r="N603"/>
  <c r="O603"/>
  <c r="P603"/>
  <c r="Q603"/>
  <c r="R603"/>
  <c r="M606"/>
  <c r="N606"/>
  <c r="O606"/>
  <c r="P606"/>
  <c r="Q606"/>
  <c r="R606"/>
  <c r="M609"/>
  <c r="N609"/>
  <c r="O609"/>
  <c r="P609"/>
  <c r="Q609"/>
  <c r="R609"/>
  <c r="M611"/>
  <c r="O611"/>
  <c r="P611"/>
  <c r="Q611"/>
  <c r="R611"/>
  <c r="M614"/>
  <c r="N614"/>
  <c r="O614"/>
  <c r="P614"/>
  <c r="Q614"/>
  <c r="R614"/>
  <c r="M617"/>
  <c r="N617"/>
  <c r="O617"/>
  <c r="Q617"/>
  <c r="R617"/>
  <c r="O620"/>
  <c r="P620"/>
  <c r="Q620"/>
  <c r="R620"/>
  <c r="P513" l="1"/>
  <c r="P599"/>
  <c r="N151"/>
  <c r="O151"/>
  <c r="P30"/>
  <c r="R30"/>
  <c r="M151"/>
  <c r="P210"/>
  <c r="P190" s="1"/>
  <c r="R151"/>
  <c r="Q151"/>
  <c r="P151"/>
  <c r="Q30"/>
  <c r="O379"/>
  <c r="R321"/>
  <c r="Q321"/>
  <c r="P321"/>
  <c r="O119"/>
  <c r="O599"/>
  <c r="O513" s="1"/>
  <c r="P128"/>
  <c r="P119" s="1"/>
  <c r="Q210"/>
  <c r="Q190" s="1"/>
  <c r="M210"/>
  <c r="M190" s="1"/>
  <c r="R210"/>
  <c r="R190" s="1"/>
  <c r="N210"/>
  <c r="N190" s="1"/>
  <c r="O210"/>
  <c r="O190" s="1"/>
  <c r="O300"/>
  <c r="O473"/>
  <c r="Q10"/>
  <c r="O176"/>
  <c r="Q176"/>
  <c r="M176"/>
  <c r="O493"/>
  <c r="Q473"/>
  <c r="M473"/>
  <c r="O321"/>
  <c r="M321"/>
  <c r="M30"/>
  <c r="R599"/>
  <c r="R513" s="1"/>
  <c r="N599"/>
  <c r="N513" s="1"/>
  <c r="P493"/>
  <c r="P473"/>
  <c r="P379"/>
  <c r="N321"/>
  <c r="N30"/>
  <c r="N10"/>
  <c r="Q599"/>
  <c r="Q513" s="1"/>
  <c r="M599"/>
  <c r="M513" s="1"/>
  <c r="Q493"/>
  <c r="M493"/>
  <c r="Q379"/>
  <c r="M379"/>
  <c r="M300"/>
  <c r="Q119"/>
  <c r="M119"/>
  <c r="R493"/>
  <c r="N493"/>
  <c r="R473"/>
  <c r="N473"/>
  <c r="R379"/>
  <c r="N379"/>
  <c r="N300"/>
  <c r="R176"/>
  <c r="N176"/>
  <c r="R119"/>
  <c r="N119"/>
  <c r="R10"/>
  <c r="P10"/>
  <c r="P176"/>
  <c r="O30"/>
  <c r="M10"/>
  <c r="O10"/>
  <c r="Q378" l="1"/>
  <c r="R378"/>
  <c r="O378"/>
  <c r="O626" s="1"/>
  <c r="N378"/>
  <c r="N626" s="1"/>
  <c r="M378"/>
  <c r="M626" s="1"/>
</calcChain>
</file>

<file path=xl/comments1.xml><?xml version="1.0" encoding="utf-8"?>
<comments xmlns="http://schemas.openxmlformats.org/spreadsheetml/2006/main">
  <authors>
    <author>nsi</author>
  </authors>
  <commentList>
    <comment ref="G600" authorId="0">
      <text>
        <r>
          <rPr>
            <b/>
            <sz val="9"/>
            <color indexed="81"/>
            <rFont val="Tahoma"/>
            <family val="2"/>
            <charset val="204"/>
          </rPr>
          <t>nsi:</t>
        </r>
        <r>
          <rPr>
            <sz val="9"/>
            <color indexed="81"/>
            <rFont val="Tahoma"/>
            <family val="2"/>
            <charset val="204"/>
          </rPr>
          <t xml:space="preserve">
</t>
        </r>
      </text>
    </comment>
  </commentList>
</comments>
</file>

<file path=xl/sharedStrings.xml><?xml version="1.0" encoding="utf-8"?>
<sst xmlns="http://schemas.openxmlformats.org/spreadsheetml/2006/main" count="2806" uniqueCount="877">
  <si>
    <t>212</t>
  </si>
  <si>
    <t>РАСПИСКА</t>
  </si>
  <si>
    <t>г.Радужный</t>
  </si>
  <si>
    <t>"   "марта 2015</t>
  </si>
  <si>
    <t>Я. Колотушкин  Иван  Генадьевич  07.11.1976 г.р. Паспорт  24 01  144463</t>
  </si>
  <si>
    <t>выдан  ОВД  Ленинского района  г.Иваново 23.03.2001 года  зарегистрирован  в г.Радужный</t>
  </si>
  <si>
    <t>Расходы на  оснащение  пунктов проведения экзаменов системами видеонаблюдения</t>
  </si>
  <si>
    <t>Приказ зам.главы администрации города начальника финансового управления  ЗАТОг.Радужный  Владимирской области от 14.08.2012 г.№40-к(с изменениями и дополнениями)</t>
  </si>
  <si>
    <t>Распоряжение  администрации  ЗАТО г.Радужный Владимирской области  от 15.12.2011г. №326 "О создании Информационно-имущественного  центра в Комитете по управлению муниципальным имуществом администрации"</t>
  </si>
  <si>
    <t xml:space="preserve">Мероприятия  по  иным  межбюджетным трансфертам, передаваемых бюджетам на поощрение лучших учителей по ДЦП развития образования Владимирской области </t>
  </si>
  <si>
    <t>Соглашение о порядке и условиях предоставления  субсидий на финансировое  обеспечение выполнения муниципального  задания на оказания муниципальных услуг №1 от11.01.2016 г.</t>
  </si>
  <si>
    <t>Соглашение о порядке и условиях предоставления  субсидий на финансировое  обеспечение выполнения муниципального  задания на оказания муниципальных услуг №2 от11.01.2016 г.</t>
  </si>
  <si>
    <t>Соглашение о порядке и условиях предоставления  субсидий на финансировое  обеспечение выполнения муниципального  задания на оказания муниципальных услуг №3 от11.01.2016 г.</t>
  </si>
  <si>
    <t>Соглашение о порядке и условиях предоставления  субсидий на финансировое  обеспечение выполнения муниципального  задания на оказания муниципальных услуг №5 от11.01.2016 г.</t>
  </si>
  <si>
    <t>Соглашение о порядке и условиях предоставления  субсидий на финансировое  обеспечение выполнения муниципального  задания на оказания муниципальных услуг №6 от11.01.2016 г.</t>
  </si>
  <si>
    <t>Соглашение о порядке и условиях предоставления  субсидий на финансировое  обеспечение выполнения муниципального  задания на оказания муниципальных услуг №7 от11.01.2016 г.</t>
  </si>
  <si>
    <t>01.01.17г.</t>
  </si>
  <si>
    <t>1320170920</t>
  </si>
  <si>
    <t>Решение городского совета народных депутатов от 27.02.2006г.№7/29"Об утверждении Положения об организации образования в ЗАТО г.Радужный Владимирской области"</t>
  </si>
  <si>
    <t>Постановление администрации от 04.05.2012 г.  №616 " О  создании  муниципального  казенного учреждения "Дорожник" ЗАТО г.Радужный  Владимирской области.</t>
  </si>
  <si>
    <t>01.01.15</t>
  </si>
  <si>
    <t>Р-1.2.0.0.1.0.009</t>
  </si>
  <si>
    <t>1330140200</t>
  </si>
  <si>
    <t>Постановление  администрации  от 18.02.2016г.№252"Об утверждении Порядка финансирования части  расходов  на эксплуатацию(капитальный ремонт)объектов  концессионных соглашений  в отношении  системы коммунальной  инфраструктуры на территории  ЗАТО г.Радужный  и инного имущества ,образующего единое  целое с объектами соглашений"</t>
  </si>
  <si>
    <t>01.01.03г.</t>
  </si>
  <si>
    <t>Постановление  администрации  от 27.05.2014 г.№626"Об утверждении  региональной  программы  капитального ремонта на период с 2014 по 2043 годы"</t>
  </si>
  <si>
    <t>01.01.16г.</t>
  </si>
  <si>
    <t>19.09.05г.</t>
  </si>
  <si>
    <t>Решение Совета  народных депутатов от 02.03.2015 г. №4/18 "Об  утверждении Положения об организации  транспортного  обслуживания населения автомобильным транспортом общего пользования"</t>
  </si>
  <si>
    <t>Постановление  администрации  от 22.04.2015г. № 627 "Об утверждении Порядка расходования субсидии из областного бюджета на софинансирования  расходных обязательств,возникающих при  доведении  средней  зароботной платы педагогических работников муниципальных образовательных  организаций  дополнительного  образования детей до уровня установленного Указом Президента Российской Федерации от 01.06.2012г. №761"</t>
  </si>
  <si>
    <t>01.10.07г.</t>
  </si>
  <si>
    <t>16.09.15г.</t>
  </si>
  <si>
    <t>Постановление  администрации  от 23.10.2015г.№1762 "Об утверждении Порядка финансирования за счет  средств городского бюджета мероприятий,осуществляемых в рамках оказания  муниципальной поддержки малого и среднего предпринимательства"</t>
  </si>
  <si>
    <t>03.12.2012</t>
  </si>
  <si>
    <t>853</t>
  </si>
  <si>
    <t xml:space="preserve">        Расходы на обеспечение  деятельности Централизованной бухгалтерии, Методического кабинета  управления образования  в рамках непрграммных мероприятий</t>
  </si>
  <si>
    <t>Р-2.2.2.0.2.0.</t>
  </si>
  <si>
    <t>Распоряжение главы города от 07.07.2003г.№1622"Об утверждении Положения Муниципального  учреждения"Городской Комитет муниципального хозяйства ЗАТО г.Радужный Владимирской области</t>
  </si>
  <si>
    <t>расходных обязательств по ЗАТО г.Радужный  Владимирской области</t>
  </si>
  <si>
    <t>720</t>
  </si>
  <si>
    <t>Р-1.4.0.0.2.0.006</t>
  </si>
  <si>
    <t>Р-2.1.2.0.2.0.</t>
  </si>
  <si>
    <t xml:space="preserve">           Выполнение мероприятий в рамках  оказания муниципальных услуг за счет местного бюджета по програмам</t>
  </si>
  <si>
    <t xml:space="preserve">  РЕЕСТР</t>
  </si>
  <si>
    <t>161012Ч220</t>
  </si>
  <si>
    <t>161012Ш220</t>
  </si>
  <si>
    <t>161012Я220</t>
  </si>
  <si>
    <t>Обеспечение деятельности  дошкольного образования</t>
  </si>
  <si>
    <t>1340120220</t>
  </si>
  <si>
    <t>129</t>
  </si>
  <si>
    <t>0600420220</t>
  </si>
  <si>
    <t>9990081000</t>
  </si>
  <si>
    <t>0410120220</t>
  </si>
  <si>
    <t>0910860000</t>
  </si>
  <si>
    <t>0910120220</t>
  </si>
  <si>
    <t>0910360000</t>
  </si>
  <si>
    <t>1100240100</t>
  </si>
  <si>
    <t>1020200590</t>
  </si>
  <si>
    <t>1020120220</t>
  </si>
  <si>
    <t>1610300590</t>
  </si>
  <si>
    <t>1610120220</t>
  </si>
  <si>
    <t>161012Ю220</t>
  </si>
  <si>
    <t>1710120220</t>
  </si>
  <si>
    <t>1620120220</t>
  </si>
  <si>
    <t>0340120220</t>
  </si>
  <si>
    <t>1610570230</t>
  </si>
  <si>
    <t>1610470390</t>
  </si>
  <si>
    <t>161040Ч590</t>
  </si>
  <si>
    <t>161040Ш590</t>
  </si>
  <si>
    <t>161040Я590</t>
  </si>
  <si>
    <t>0910520220</t>
  </si>
  <si>
    <t>0910720220</t>
  </si>
  <si>
    <t>0800120220</t>
  </si>
  <si>
    <t xml:space="preserve">        Процентные платежи по муниципальному долгу в рамках непрограмных расходов органов местного самоуправления</t>
  </si>
  <si>
    <t>10</t>
  </si>
  <si>
    <t>02</t>
  </si>
  <si>
    <t>Постановление избирательной комиссии  Владимирской области  от 09.11.2010г.№214 "О Положении  о Территориальной избирательной комиссии ЗАТО г.Радужный" Постановление  избирательной комиссии Владимирской области от 26.10.2006г. №161"О возложении полномочий  избирательной комиссии муниципального образования  ЗАТО г.Радужный на территориальную  избирательную комиссию ЗАТО г.Радужный"</t>
  </si>
  <si>
    <t>Решение городского Совета народных депутатов от 06.12.2010г.№23/102"Об утверждении Положения  об администрации ЗАТО г.Радужный Владимирской области"</t>
  </si>
  <si>
    <t>Распоряжение  администрации ЗАТО г.Радужный от 25.01.2012г.№43-к"Об утверждении положения о многопрофильном центре при администрации ЗАТО г.Радужный Владимирской области</t>
  </si>
  <si>
    <t>гл1 п.1.9</t>
  </si>
  <si>
    <t>04</t>
  </si>
  <si>
    <t xml:space="preserve"> не установлен</t>
  </si>
  <si>
    <t>702</t>
  </si>
  <si>
    <t>0910420220</t>
  </si>
  <si>
    <t>0910560000</t>
  </si>
  <si>
    <t>1100120220</t>
  </si>
  <si>
    <t>Решение городского совета народных депутатов от 27.02.2006г.№7/29"Об утверждении Положения об организации образования в ЗАТО г.Радужный"</t>
  </si>
  <si>
    <t>раздел5</t>
  </si>
  <si>
    <t>Финансовое управление администрации ЗАТО г.Радужный Владимирской области</t>
  </si>
  <si>
    <t>Расходные обязательства по оказанию муниципальных услуг.</t>
  </si>
  <si>
    <t>Выполнение мероприятий в рамках  оказания муниципальных услуг за счет местного бюджета</t>
  </si>
  <si>
    <t>09.02.09г.</t>
  </si>
  <si>
    <t>767</t>
  </si>
  <si>
    <t>1310172460</t>
  </si>
  <si>
    <t>13101S2460</t>
  </si>
  <si>
    <t xml:space="preserve">           Расходные обязательства по оказанию муниципальных услуг.</t>
  </si>
  <si>
    <t xml:space="preserve">           Выполнение мероприятий в рамках  оказания муниципальных услуг за счет местного бюджета</t>
  </si>
  <si>
    <t>Решение  совета народных депутатовот 13.12.2010г. №24/108 "Об утверждении Положения о комитете по управлению муниципальным  имуществом администрации ЗАТО г.г.Радужный Владимирской области"</t>
  </si>
  <si>
    <t xml:space="preserve">        Резервный фонд администрациии города в рамках непрограмных расходов органов местного самоуправления</t>
  </si>
  <si>
    <t>Р-1.2.0.0.1.0.017</t>
  </si>
  <si>
    <t>Р-1.2.0.0.1.0.018</t>
  </si>
  <si>
    <t>Р-1.2.0.0.1.0.019</t>
  </si>
  <si>
    <t>Р-1.2.0.0.1.0.020</t>
  </si>
  <si>
    <t>Р-1.2.0.0.1.0.022</t>
  </si>
  <si>
    <t>9190000110</t>
  </si>
  <si>
    <t>01000200590</t>
  </si>
  <si>
    <t>9990059300</t>
  </si>
  <si>
    <t>9990070070</t>
  </si>
  <si>
    <t>322</t>
  </si>
  <si>
    <t>870</t>
  </si>
  <si>
    <t>111</t>
  </si>
  <si>
    <t>323</t>
  </si>
  <si>
    <t>112</t>
  </si>
  <si>
    <t>852</t>
  </si>
  <si>
    <t>Обеспечение деятельности  финансовых органов местного  самоуправления</t>
  </si>
  <si>
    <t>Постановление Главы города от 04.10.06г.№396"О  создании муниципального учреждения культуры"Общедоступная  библиотека".</t>
  </si>
  <si>
    <t>Постановление администрации  от 13.02.2014г.№169 "Об утверждении Порядка расходования субвенции, предоставляемой из областного бюджета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</si>
  <si>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21.07.2011г.</t>
  </si>
  <si>
    <t>13.07.2011г.</t>
  </si>
  <si>
    <t>612</t>
  </si>
  <si>
    <t>244</t>
  </si>
  <si>
    <t>Р-1.4.0.0.1.0.008</t>
  </si>
  <si>
    <t>Р-1.4.0.0.1.0.</t>
  </si>
  <si>
    <t>Р-1.2.0.0.1.0.002</t>
  </si>
  <si>
    <t>Р-1.2.0.0.1.0.007</t>
  </si>
  <si>
    <t>Постановление администрации от 13.02.2014г №168"Об утверждении  Порядка расходования субвенции,предоставляемой из областного бюджета на обеспечение государственных гарантий реализации  прав  на получение  общедоступного и бесплатного дошкольного,начального общего,основного общего,среднего общего образования в муниципальных общеобразовательных организациях,обеспечение дополнительного образования детей в муниципальных общеобразовательных организациях"</t>
  </si>
  <si>
    <t>9990071370</t>
  </si>
  <si>
    <t>Муниципальное  казенное   учреждение "Дорожник"  ЗАТО г.Радужный Владимирской области</t>
  </si>
  <si>
    <t>313</t>
  </si>
  <si>
    <t xml:space="preserve">в целом </t>
  </si>
  <si>
    <t>Код видов расходов классиф.расходов бюджета</t>
  </si>
  <si>
    <t>Код операции сектора  государ.управления</t>
  </si>
  <si>
    <t>Депутаты представительного органа  муниципального образования</t>
  </si>
  <si>
    <t>01.01.13г.</t>
  </si>
  <si>
    <t>414</t>
  </si>
  <si>
    <t>1510291000</t>
  </si>
  <si>
    <t>Постановление  главы города от 29.12.2007г. №599"Об утверждении  административного регламента по исполнению отдельных государственных полномочий администрацией  ЗАТО г.Радужный по исполнению  мер социальной поддержки ,направленных  на воспитание и обучение детей -инвалидов дошкольного возраста в образовательных  учреждениях,реализующих основную  общеобразовательную программу дошкольного образования,и социальную поддержку детей -инвалидов  дошкольного возраста"</t>
  </si>
  <si>
    <t>в  целом</t>
  </si>
  <si>
    <t>29.07.07г.</t>
  </si>
  <si>
    <t>12001S0150</t>
  </si>
  <si>
    <t>Распоряжение Главы города от 10.09.07г.№688"О расходовании субсидий из обл.бюджета на обесп.беспл.питания обучающ.воспитаников 1-4 классов мун.общеоб.учр.,для детей дошкольного имладшего школьного возраста"</t>
  </si>
  <si>
    <t>01.01.12г</t>
  </si>
  <si>
    <t>Р-1.4.0.0.2.0.007</t>
  </si>
  <si>
    <t>Р-1.4.0.0.1.0.009</t>
  </si>
  <si>
    <t>Р-1.4.0.0.1.0.015</t>
  </si>
  <si>
    <t>14</t>
  </si>
  <si>
    <t>171012Ю220</t>
  </si>
  <si>
    <t>0800460000</t>
  </si>
  <si>
    <t>Субсидии бюджетным  учреждениям на  иные цели</t>
  </si>
  <si>
    <t xml:space="preserve">02   </t>
  </si>
  <si>
    <t>Р-1.1.0.0.1.0.</t>
  </si>
  <si>
    <t>Р-1.1.0.0.1.0.001</t>
  </si>
  <si>
    <t>Р-1.1.0.0.1.0.002</t>
  </si>
  <si>
    <t>Р-1.1.0.0.2.0.002</t>
  </si>
  <si>
    <t>Р-1.1.0.0.1.0.003</t>
  </si>
  <si>
    <t>Р-1.1.0.0.1.0.004</t>
  </si>
  <si>
    <t>Управление образования  администрации ЗАТО г.Радужный Владимирской области</t>
  </si>
  <si>
    <t>Казенное муниципальное  учреждение комитет по культуре и спорту ЗАТО  г.Радужный Владимирской области</t>
  </si>
  <si>
    <t>736</t>
  </si>
  <si>
    <t>Муниципальное  казенное   учреждение "Многофункциональный центр предоставления государственных и муниципальных услуг"  ЗАТО г.Радужный Владимирской области</t>
  </si>
  <si>
    <t xml:space="preserve">     Расходы на  обеспечения деятельности  ( оказание  услуг ) муниципальными   казенными  учреждениями </t>
  </si>
  <si>
    <t xml:space="preserve"> Выполнение мероприятий в рамках  оказания муниципальных услуг за счет местного бюджета</t>
  </si>
  <si>
    <t>792</t>
  </si>
  <si>
    <t>733</t>
  </si>
  <si>
    <t>Оказание  муниципальных услуг  муниципальными органами власти(обеспечение деятельности СНД)за счет местного бюджета</t>
  </si>
  <si>
    <t>1540391000</t>
  </si>
  <si>
    <t>Решение городского совета народных депутатов от 15.11.2010 г.№21/87"Об утверждении Положения о совете  народных депутатов ЗАТО  г.Радужный Владимирской области"</t>
  </si>
  <si>
    <t>15.11.10г.</t>
  </si>
  <si>
    <t>17.08.09г.</t>
  </si>
  <si>
    <t>01.01.09</t>
  </si>
  <si>
    <t>01.10.07</t>
  </si>
  <si>
    <t>Постановление администрации  от19.01.2016г. №71"О создании муниципального казенного учреждения"Многофункциональный центр  предоставления государственных и муниципальных услуг "ЗАТО г.Радужный Владимирской области</t>
  </si>
  <si>
    <t>19.01.16г.</t>
  </si>
  <si>
    <t>Функционирование высшего должностного лица муниципального образования(глава муниципального образования</t>
  </si>
  <si>
    <t xml:space="preserve">        Обеспечение деятельности комиссий по делам несовершеннолетних и защите их прав в рамках непрограммных расходов органов местного самоуправления</t>
  </si>
  <si>
    <t xml:space="preserve">        Расходы на обеспечение деятельности центров  органов местного самоуправления  в рамках непрограммных расходов. 
</t>
  </si>
  <si>
    <t>07601S0200</t>
  </si>
  <si>
    <t>Постановление администрации ЗАТО г.Радужный Владимирской области от 11.01.2015г. №71 "Об установлении  стоимости  питания  школьников  в муниципальныхбюджетных образовательных учреждениях"</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</si>
  <si>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власти(государственных органов), органов местного  самоуправления либо должностных  лиц этих органов,а также  в результате деятельности учреждений</t>
  </si>
  <si>
    <t>Постановление  Главы города  от24.12.2010г. №1475  "О создании  муниципального казеного учреждения "Управление административными  зданиями  ЗАТО г.Радужный Владимирской области"</t>
  </si>
  <si>
    <t xml:space="preserve">        Расходы на оплату взносов  в ассоциации и участие в семинарах в рамках непрограммных расходов органов местного самоуправления</t>
  </si>
  <si>
    <t xml:space="preserve">        Обеспечение полномочий по организации и осуществлению деятельности по опеке и попечительству в отношении несовершеннолетних граждан в рамках  непрограммных расходов органов местного самоуправления</t>
  </si>
  <si>
    <t xml:space="preserve">        Содержание ребенка в семье опекуна и приемной семье, а также вознаграждение, причитающееся приемному родителю, в рамках непрограммных расходов органов местного самоуправления</t>
  </si>
  <si>
    <t>01.01.2014г.</t>
  </si>
  <si>
    <t>Решение городского Совета народных депутатовот29.12.08г.№32/203 ""Об утверждении тарифов  на услуги  некомерческого партнерства Муниципальное городское кабельное  телевидение"</t>
  </si>
  <si>
    <t xml:space="preserve">Оказание муниципальных услуг бюджетными учреждениями(без адресной  инвестиционной программы)за счет местного и областного бюджета,общая стоимость муниципальной услуги          </t>
  </si>
  <si>
    <t>Обеспечение деятельности  основного  образования-школы</t>
  </si>
  <si>
    <t xml:space="preserve">Оказание муниципальных услуг бюджетными учреждениями(без адресной  инвестиционной программы)за счет местного  бюджета        </t>
  </si>
  <si>
    <t>750</t>
  </si>
  <si>
    <t>01.01.11</t>
  </si>
  <si>
    <t>0310120220</t>
  </si>
  <si>
    <t>1330100590</t>
  </si>
  <si>
    <t>1730170630</t>
  </si>
  <si>
    <t>161022Ф220</t>
  </si>
  <si>
    <t>1510120220</t>
  </si>
  <si>
    <t>1510570590</t>
  </si>
  <si>
    <t>1510400590</t>
  </si>
  <si>
    <t>1740120220</t>
  </si>
  <si>
    <t>Пособия .компенсации,меры  социальной поддержки по публичным  нормативным обязательчтваи</t>
  </si>
  <si>
    <t>151030Б590</t>
  </si>
  <si>
    <t>151030Г590</t>
  </si>
  <si>
    <t>151030Д590</t>
  </si>
  <si>
    <t>1510570540</t>
  </si>
  <si>
    <t>1510570560</t>
  </si>
  <si>
    <t>1510370490</t>
  </si>
  <si>
    <t>0920120220</t>
  </si>
  <si>
    <t>0910790000</t>
  </si>
  <si>
    <t>151030И590</t>
  </si>
  <si>
    <t>151030Ц590</t>
  </si>
  <si>
    <t>1510370470</t>
  </si>
  <si>
    <t>0330120220</t>
  </si>
  <si>
    <t>0320120220</t>
  </si>
  <si>
    <t>151012Б220</t>
  </si>
  <si>
    <t>151012Г220</t>
  </si>
  <si>
    <t>151012Д220</t>
  </si>
  <si>
    <t>151012И220</t>
  </si>
  <si>
    <t>151012Л220</t>
  </si>
  <si>
    <t>1630120220</t>
  </si>
  <si>
    <t>1540320220</t>
  </si>
  <si>
    <t>1730120220</t>
  </si>
  <si>
    <t>Постановление  администрации  от 28.01.2016г.№116 "О добровольном  исполнении определения Собинского  городского суда от 28.12.2015г. по делу № Р-2-290/2015"</t>
  </si>
  <si>
    <t>1510170960</t>
  </si>
  <si>
    <t>151030Л590</t>
  </si>
  <si>
    <t>161040Э590</t>
  </si>
  <si>
    <t>161040Ю590</t>
  </si>
  <si>
    <t>161040П590</t>
  </si>
  <si>
    <t>161040Ф590</t>
  </si>
  <si>
    <t>Зам.главы администрации по финансам и экономике   начальник финансового управления ЗАТО г.Радужный</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</si>
  <si>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</si>
  <si>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Субсидии  бюджетным учреждениям на финансовое обеспечение государственного(муниципального )задания  на оказание  государственных(муниципальных) услуг (выполнении работ)</t>
  </si>
  <si>
    <t>1610470460</t>
  </si>
  <si>
    <t>161012П220</t>
  </si>
  <si>
    <t>0350120220</t>
  </si>
  <si>
    <t>0600260000</t>
  </si>
  <si>
    <t>1410120220</t>
  </si>
  <si>
    <t>1510220220</t>
  </si>
  <si>
    <t>1610220220</t>
  </si>
  <si>
    <t>0720370050</t>
  </si>
  <si>
    <t xml:space="preserve">        Субвенция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в рамках подпрограммы ""</t>
  </si>
  <si>
    <t>Расходные обязательства  по оказанию  муниципальных услуг</t>
  </si>
  <si>
    <t xml:space="preserve">  Совет народных депутатов ЗАТО г.Радужный</t>
  </si>
  <si>
    <t>Расходные обязательства по оказанию муниципальных услуг</t>
  </si>
  <si>
    <t>не установл.</t>
  </si>
  <si>
    <t>Условно утверждаемые расходы</t>
  </si>
  <si>
    <t>Осуществление отдельных государственных полномочий по региональному государственному жилищному надзору лицензионному контролю</t>
  </si>
  <si>
    <t>01.01.17</t>
  </si>
  <si>
    <t>не установ.</t>
  </si>
  <si>
    <t>01.01.10</t>
  </si>
  <si>
    <t>Решение городского совета народных депутатов  от 19.09.2005г.№33/261"Об утверждении Положения муниципального учреждения "Управление по делам гражданской обороны и чрезвычайным ситуациям"ЗАТО г.Радужный Владимирской области"</t>
  </si>
  <si>
    <t>не установлен</t>
  </si>
  <si>
    <t>07</t>
  </si>
  <si>
    <t>09</t>
  </si>
  <si>
    <t>08</t>
  </si>
  <si>
    <t>06</t>
  </si>
  <si>
    <t>03</t>
  </si>
  <si>
    <t>000</t>
  </si>
  <si>
    <t>Обеспечение деятельности комитета по управлению муниципального имущества ЗАТО г.Радужный</t>
  </si>
  <si>
    <t>01.09.99г.</t>
  </si>
  <si>
    <t>11</t>
  </si>
  <si>
    <t>Реквизиты норм.прав. акта, договора, соглашения</t>
  </si>
  <si>
    <t>13</t>
  </si>
  <si>
    <t>ВСЕГО</t>
  </si>
  <si>
    <t>плановый период</t>
  </si>
  <si>
    <t>Код подраздела классиф.расходов бюджета</t>
  </si>
  <si>
    <t>Код целевай статьи классификации  расходов бюджета</t>
  </si>
  <si>
    <t>Код расх. обяз-ва</t>
  </si>
  <si>
    <t>гл2 ст.5п1пп17</t>
  </si>
  <si>
    <t>05</t>
  </si>
  <si>
    <t>0100120220</t>
  </si>
  <si>
    <t>0100110500</t>
  </si>
  <si>
    <t>9990020300</t>
  </si>
  <si>
    <t>9990020400</t>
  </si>
  <si>
    <t>730</t>
  </si>
  <si>
    <t>0100200590</t>
  </si>
  <si>
    <t>0100100590</t>
  </si>
  <si>
    <t>0500120200</t>
  </si>
  <si>
    <t>0420120220</t>
  </si>
  <si>
    <t>0600300590</t>
  </si>
  <si>
    <t>0600220220</t>
  </si>
  <si>
    <t>1200160000</t>
  </si>
  <si>
    <t>1200120220</t>
  </si>
  <si>
    <t>1200170150</t>
  </si>
  <si>
    <t>0910900590</t>
  </si>
  <si>
    <t>119</t>
  </si>
  <si>
    <t>1320120220</t>
  </si>
  <si>
    <t>0910620220</t>
  </si>
  <si>
    <t>0910220220</t>
  </si>
  <si>
    <t>Функционирование законодательных (представительных) органов государственной власти и представительных органов муниципальных образований</t>
  </si>
  <si>
    <t>611</t>
  </si>
  <si>
    <t>Объем  средств на исполнение действующего и принимаемого расходного  обязательства (тыс.руб)</t>
  </si>
  <si>
    <t>отчетный год</t>
  </si>
  <si>
    <t>Казенное муниципальное  учреждение городской комитет  муниципального хозяйства ЗАТО г.Радужный Владимирской области</t>
  </si>
  <si>
    <t>Р-1.1.0.0.1.0.011</t>
  </si>
  <si>
    <t>Р-1.1.0.0.1.0.012</t>
  </si>
  <si>
    <t>Р-1.1.0.0.1.0.014</t>
  </si>
  <si>
    <t>Р-1.2.0.0.1.0.010</t>
  </si>
  <si>
    <t>Р-1.2.0.0.1.0.011</t>
  </si>
  <si>
    <t>Р-1.2.0.0.1.0.012</t>
  </si>
  <si>
    <t>02001L064A</t>
  </si>
  <si>
    <t>О.М.Горшкова</t>
  </si>
  <si>
    <t>Р-1.1.0.0.1.0.005</t>
  </si>
  <si>
    <t>Р-1.1.0.0.1.0.006</t>
  </si>
  <si>
    <t>Р-1.1.0.0.1.0.007</t>
  </si>
  <si>
    <t>Р-1.1.0.0.1.0.008</t>
  </si>
  <si>
    <t>Р-1.1.0.0.1.0.009</t>
  </si>
  <si>
    <t>Р-1.2.0.0.1.0.</t>
  </si>
  <si>
    <t>Р-1.2.0.0.1.0.008</t>
  </si>
  <si>
    <t>Р-1.4.0.0.2.0.001</t>
  </si>
  <si>
    <t>Р-1.4.0.0.2.0.002</t>
  </si>
  <si>
    <t>Р-1.2.0.0.1.0.001</t>
  </si>
  <si>
    <t>9520000110</t>
  </si>
  <si>
    <t>9990000110</t>
  </si>
  <si>
    <t>9990000190</t>
  </si>
  <si>
    <t>0500120220</t>
  </si>
  <si>
    <t>9990070010</t>
  </si>
  <si>
    <t>9990070020</t>
  </si>
  <si>
    <t>9990051200</t>
  </si>
  <si>
    <t>Постановление  администрации от 11.02.2014г. №150"Об утверждении "Порядка  расходования  субсидиий из областного бюджета  бюджету муниципального образования  ЗАТО г.Радужный на софинансирование расходных  обязательств муниципального  образования  ЗАТО г.Радужный,возникающих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сферы культуры" в 2014 году.</t>
  </si>
  <si>
    <t>01.01.14</t>
  </si>
  <si>
    <t>0100300590</t>
  </si>
  <si>
    <t>1350120220</t>
  </si>
  <si>
    <t>0100400590</t>
  </si>
  <si>
    <t>0100471390</t>
  </si>
  <si>
    <t>034012Ю220</t>
  </si>
  <si>
    <t>07301S0810</t>
  </si>
  <si>
    <t>0720140100</t>
  </si>
  <si>
    <t>0720340100</t>
  </si>
  <si>
    <t>07203S0050</t>
  </si>
  <si>
    <t>0750140100</t>
  </si>
  <si>
    <t>Комитет по управлению муниципальным имуществом</t>
  </si>
  <si>
    <t>Срок действия не установлен</t>
  </si>
  <si>
    <t>770</t>
  </si>
  <si>
    <t>121</t>
  </si>
  <si>
    <t>122</t>
  </si>
  <si>
    <t>851</t>
  </si>
  <si>
    <t>12</t>
  </si>
  <si>
    <t>001</t>
  </si>
  <si>
    <t>Комитет по  культуре и спорту  ЗАТО г.Радужный Владимирской обл.</t>
  </si>
  <si>
    <t>Статья, пункт, под-пункт норм. прав. акта, договора, согла-шения</t>
  </si>
  <si>
    <t>Дата вступ-ления в силу норм. прав.акта, договора, соглашения</t>
  </si>
  <si>
    <t>Срок действия норм.прав. акта, договора, соглашения</t>
  </si>
  <si>
    <t>Код бюджетной классификации расходов:</t>
  </si>
  <si>
    <t>Р-1.2.0.0.2.0.013</t>
  </si>
  <si>
    <t>Р-1.2.0.0.1.0.006</t>
  </si>
  <si>
    <t>Территориальная  избирательная коммиссия ЗАТО  г.Радужный</t>
  </si>
  <si>
    <t>161012Э220</t>
  </si>
  <si>
    <t>174012П220</t>
  </si>
  <si>
    <t>174012Ф220</t>
  </si>
  <si>
    <t>172012Ч220</t>
  </si>
  <si>
    <t>172012Э220</t>
  </si>
  <si>
    <t>163012Ю220</t>
  </si>
  <si>
    <t>01</t>
  </si>
  <si>
    <t>не устан.</t>
  </si>
  <si>
    <t>Р-1.4.0.0.2.0.005</t>
  </si>
  <si>
    <t>Р-1.4.0.0.2.0.010</t>
  </si>
  <si>
    <t>Р-2.4.0.0.2.0.011</t>
  </si>
  <si>
    <t>Р-1.4.0.0.2.0.012</t>
  </si>
  <si>
    <t>Р-1.4.0.0.1.0.020</t>
  </si>
  <si>
    <t>Р-1.4.0.0.1.0.007</t>
  </si>
  <si>
    <t>Р-1.1.0.0.1.0.010</t>
  </si>
  <si>
    <t>Р-1.2.0.0.1.0.004</t>
  </si>
  <si>
    <t>Р-1.2.0.0.1.0.005</t>
  </si>
  <si>
    <t>Р-1.2.0.0.2.0.016</t>
  </si>
  <si>
    <t>Р-1.2.0.0.1.0.021</t>
  </si>
  <si>
    <t>Р-1.2.0.0.1.0.023</t>
  </si>
  <si>
    <t>Р-1.2.0.0.1.0.003</t>
  </si>
  <si>
    <t>Р-2.2.2.0.2.0.015</t>
  </si>
  <si>
    <t>0910240200</t>
  </si>
  <si>
    <t>1100220220</t>
  </si>
  <si>
    <t>01.01.10г</t>
  </si>
  <si>
    <t>в целом</t>
  </si>
  <si>
    <t>01.01.08г.</t>
  </si>
  <si>
    <t xml:space="preserve">05  </t>
  </si>
  <si>
    <t xml:space="preserve">01   </t>
  </si>
  <si>
    <t>Обеспечение деятельности  подведомственных учреждений(Финансово-ревизионный центр)</t>
  </si>
  <si>
    <t xml:space="preserve">        Субсидии на доведение средней  заработной платы педагогическим работникам муниципальных образовательных учреждений дополнительного образования детей до уровня установленного Указом презедента Российской Федерации от 01.06.62012 г.№761"</t>
  </si>
  <si>
    <t>Казенное муниципальное  учреждение управление административными зданиями  ЗАТО г.Радужный Владимирской области</t>
  </si>
  <si>
    <t>Казенное муниципальное  учреждение управление по делам ГО и ЧС ЗАТО г.Радужный</t>
  </si>
  <si>
    <t>Р-1.4.0.0.1.0</t>
  </si>
  <si>
    <t>Р-1.4.0.0.1.0.001</t>
  </si>
  <si>
    <t>Р-1.4.0.0.1.0.002</t>
  </si>
  <si>
    <t>Р-1.4.0.0.1.0.003</t>
  </si>
  <si>
    <t>Р-1.4.0.0.1.0.004</t>
  </si>
  <si>
    <t>Р-1.4.0.0.1.0.005</t>
  </si>
  <si>
    <t xml:space="preserve">Публичные нормативные обязательства </t>
  </si>
  <si>
    <t>Публичные обязательства за счет  областного бюджета</t>
  </si>
  <si>
    <t>Р-1.4.0.0.1.0.014</t>
  </si>
  <si>
    <t>Р-1.4.0.0.1.0.006</t>
  </si>
  <si>
    <t>Распоряжение главы от 26.02.2007г N 161 "О порядке компенсации части родительской платы за содержание ребенка…"Постановление Главы города от 29.12.07г.№598"Об утверждении административного  регламента администрации ЗАТО г.Радужный по исполнению  переданных полномочий  по компенсации  части родительской  платы  за содержание  ребенка в муниципальных образовательных  учреждениях,реализующих основную общеобразовательную деятельность"</t>
  </si>
  <si>
    <t>01.01.07г.</t>
  </si>
  <si>
    <t>01.01.14г.</t>
  </si>
  <si>
    <t>05.0.14г.</t>
  </si>
  <si>
    <t>Расходные обязательства по  оказанию муниципальных  услуг за  счет  местного бюджета</t>
  </si>
  <si>
    <t>Администрация   ЗАТО г.  Радужный Владимирской области</t>
  </si>
  <si>
    <t>Глава местной администрации</t>
  </si>
  <si>
    <t>0,6</t>
  </si>
  <si>
    <t>0710170080</t>
  </si>
  <si>
    <t>07101S0080</t>
  </si>
  <si>
    <t>Р-1.4.0.0.1.0.010</t>
  </si>
  <si>
    <t>1320220220</t>
  </si>
  <si>
    <t>811</t>
  </si>
  <si>
    <t>161040Ф591</t>
  </si>
  <si>
    <t>161040Ч592</t>
  </si>
  <si>
    <t>161040Ш592</t>
  </si>
  <si>
    <t>161040Ю592</t>
  </si>
  <si>
    <t>161040Я592</t>
  </si>
  <si>
    <t>151030Ц591</t>
  </si>
  <si>
    <t>Мероприятия по созданию условий для  обеспечения органов местного самоуправления  услугами связи "</t>
  </si>
  <si>
    <t>Выполнение  мероприятий по  функционированию органов местного самоуправления</t>
  </si>
  <si>
    <t>Функционирование органов местного самоуправления</t>
  </si>
  <si>
    <t>Расходные обязательства на государственную регистрацию актов гражданского состояния</t>
  </si>
  <si>
    <t xml:space="preserve">        Мероприятия по учреждению печатного  средства  массовой информации  для опубликования муниципальных правовых актов по вопросам  местного значения ,доведения  до сведения жителей о социально-экономическом  и культурном  развитии  муниципального образования</t>
  </si>
  <si>
    <t xml:space="preserve">Мероприятия   по  обеспечению проживающих в городском округе  и нуждающихся в жилых помещениях малоимущих граждан жилыми помещениями       </t>
  </si>
  <si>
    <t>Мероприятия по  содействию и развитию малого и среднегопредпринимательства,оказание  поддержки социально ориентированным некомерческим организациям</t>
  </si>
  <si>
    <t>Утверждение  планов  землепльзования и застройки,резервирование  земель  и изъятия  земельных участков в границах городского округа для муниципальных нужд,осуществление муниципального земельного контроля в границах городского  округа.</t>
  </si>
  <si>
    <t>Участие  в предупреждении и ликвидации последсвий  чрезвычайных  ситуаций в границах городского   округа</t>
  </si>
  <si>
    <t xml:space="preserve">        Расходы на обеспечение деятельности  информационно-имущественного  центра  органов местного самоуправления  
</t>
  </si>
  <si>
    <t>Создание условий для предоставления транспортных услуг населению и организация  транспортного обслуживания населения в гранизах городского округа</t>
  </si>
  <si>
    <t>Осуществление муниципального лесного контроля</t>
  </si>
  <si>
    <t xml:space="preserve">        Расходы на обеспечение деятельности муниципального   учреждения "Управления по делам  гражданской  обороны и чрезвычайным  ситуациям   ЗАТО г.Радужный Владимирской области</t>
  </si>
  <si>
    <t>Участие  в предупреждении и ликвидации  последствий  чрезвычайных  ситуаций  в границах городского округа</t>
  </si>
  <si>
    <t xml:space="preserve"> Оценка недвижимости, признание прав и регулирование отношений  по муниципальной  собственности  ЗАТО г.Радужный  Владимирской области  "</t>
  </si>
  <si>
    <t xml:space="preserve">        Расходы на обеспечение деятельности муниципального учреждения Городского комитета  муниципального  хозяйства  ЗАТО г.Радужный  Владимирской области Владимирской области"
</t>
  </si>
  <si>
    <t>Дорожная  деятельностьв отношении автомобильных дорог местного значения в границах городского округа и обеспечение безопасности дорожного движения на них.</t>
  </si>
  <si>
    <t>Мероприятия по развитию жилищно-коммунального  комплекса  ЗАТО г.Радужный Владимирской области."</t>
  </si>
  <si>
    <t xml:space="preserve">      Мероприятия в целях реализации  капитального ремонта общего имущества в многоквартирных домах на территории ЗАТО  г.Радужный Владимирской области</t>
  </si>
  <si>
    <t>Мероприятия  направленные  на участие  в предупреждении  и ликвидации последствий  чрезвычайных ситуаций в границах  территории  ЗАТО г.Радужный Владимирской области</t>
  </si>
  <si>
    <t>15502R0820</t>
  </si>
  <si>
    <t>Приобретение жилья на вторичном рынке</t>
  </si>
  <si>
    <t>412</t>
  </si>
  <si>
    <t>1630320220</t>
  </si>
  <si>
    <t>Оснащение  техническими  средствами обучения,оборудованием и учебно-методическими материалами детских городков</t>
  </si>
  <si>
    <t>0320171360</t>
  </si>
  <si>
    <t>03201S1360</t>
  </si>
  <si>
    <t>13203R5600</t>
  </si>
  <si>
    <t>Софинансирование обустройства МБУК "Парк культуры и отдыха"</t>
  </si>
  <si>
    <t>13203S5600</t>
  </si>
  <si>
    <t>161022Э220</t>
  </si>
  <si>
    <t xml:space="preserve">  </t>
  </si>
  <si>
    <t>0750240310</t>
  </si>
  <si>
    <t>1100240200</t>
  </si>
  <si>
    <t>0800320220</t>
  </si>
  <si>
    <t>0710120220</t>
  </si>
  <si>
    <t>Мероприятия по обеспечению мер  эффективности реализации молодежной политики в  ЗАТО г.Радужный Владимирской области.</t>
  </si>
  <si>
    <t xml:space="preserve">       Мероприятия  по  совершенствованию отдыха и оздоровления детей и подростков  ЗАТО г.Радужный Владимирской области "</t>
  </si>
  <si>
    <t xml:space="preserve">       Организация отдыха  детей в каникулярное время   в ЗАТО г.Радужный  Владимирской области</t>
  </si>
  <si>
    <t>1510170880</t>
  </si>
  <si>
    <t>Мероприятия проводимые  для  детей с ограниченными возможностями в ЗАТО г.Радужный Владимирской области."</t>
  </si>
  <si>
    <t xml:space="preserve">       Мероприятий  по повышению правовой культуры населения ЗАТО г.Радужный  Владимирской области</t>
  </si>
  <si>
    <t xml:space="preserve">     Мероприятия  по комплексным  мерам  профилактики правонарушений в ЗАТО г.Радужный Владимирской области </t>
  </si>
  <si>
    <t xml:space="preserve">      Расходы на обеспечение деятельности (оказание услуг)  для развития общего, дошкольного и дополнительного образования  ДОУ 3</t>
  </si>
  <si>
    <t xml:space="preserve">    Мероприятия по  совершенствованию организации питания обучающихся муниципальных общеобразовательных организаций .ДОУ3</t>
  </si>
  <si>
    <t xml:space="preserve">      Расходы на обеспечение деятельности (оказание услуг)  для развития общего, дошкольного и дополнительного образования  ДОУ 5</t>
  </si>
  <si>
    <t xml:space="preserve">    Мероприятия по  совершенствованию организации питания обучающихся муниципальных общеобразовательных организаций .ДОУ5</t>
  </si>
  <si>
    <t xml:space="preserve">      Расходы на обеспечение деятельности (оказание услуг)  для развития общего, дошкольного и дополнительного образования  ДОУ 6</t>
  </si>
  <si>
    <t xml:space="preserve">    Мероприятия по  совершенствованию организации питания обучающихся муниципальных общеобразовательных организаций .ДОУ6</t>
  </si>
  <si>
    <t xml:space="preserve">      Расходы на обеспечение деятельности (оказание услуг) на развитие общего, дошкольного и дополнительного образования ЗАТО г.Радужный Владимирской области " школа 1</t>
  </si>
  <si>
    <t xml:space="preserve">      Расходы на обеспечение деятельности (оказание услуг) на развитие общего, дошкольного и дополнительного образования ЗАТО г.Радужный   школа 2</t>
  </si>
  <si>
    <t xml:space="preserve">      Выполнение мероприятий  по совершенствованию организации питания обучающихся муниципальных общеобразовательных организаций .шк.1</t>
  </si>
  <si>
    <t xml:space="preserve">      Расходы на обеспечение деятельности (оказание услуг) на развитие общего, дошкольного и дополнительного образования ЗАТО г.Радужный ЦВР  ЛАД</t>
  </si>
  <si>
    <t>161022П220</t>
  </si>
  <si>
    <t xml:space="preserve">        Расходы на обеспечение деятельности  МКУ "Комитет по культуре и спорту"(муниципального учреждения Досуг)</t>
  </si>
  <si>
    <t>Решение Совета народных депутатов  от 27.12.2004г. №46/286 "об утверждении положений, регламентирующих деятельность органов местного самоуправления  в сфере культуры"</t>
  </si>
  <si>
    <t xml:space="preserve">        Расходы на обеспечение деятельности  МКУ "Комитет по культуре и спорту"(муниципального учреждения МСДЦ)</t>
  </si>
  <si>
    <t xml:space="preserve">        Расходы на обеспечение деятельности  МКУ "Комитет по культуре и спорту"(муниципального учреждения ПКиО)</t>
  </si>
  <si>
    <t xml:space="preserve">        Расходы на обеспечение деятельности  МКУ "Комитет по культуре и спорту"(муниципального учреждения "Общедоступная библиотека")</t>
  </si>
  <si>
    <t xml:space="preserve">        Расходы на обеспечение деятельности  МКУ "Комитет по культуре и спорту"(муниципального учреждения "Детская школа исскуств")</t>
  </si>
  <si>
    <t>Софинансирование расходных обязательств  муниципальных  образований,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 ,установленного  Указом Президента РФ от 01.06.2012 г №761</t>
  </si>
  <si>
    <t xml:space="preserve">        Расходы на обеспечение деятельности  МКУ "Комитет по культуре и спорту"и централизованой бухгалтерии</t>
  </si>
  <si>
    <t>1720120220</t>
  </si>
  <si>
    <t>113</t>
  </si>
  <si>
    <t>Дополнительные меры социальной поддержки и социальной помощи для отдельных категорий граждан</t>
  </si>
  <si>
    <t>Другие общегосударственные вопросы</t>
  </si>
  <si>
    <t xml:space="preserve">        Мероприятия по обеспечению  общественного порядка  и профилактики правонарушений в ЗАТО г.Радужный Владимрской области</t>
  </si>
  <si>
    <t xml:space="preserve">Мероприятия направленные на обеспечение населения  ЗАТО г.Радужный Владимирской области  питьевой  водой </t>
  </si>
  <si>
    <t>Мероприятия  направленные  на охрану окружающей среды  ЗАТО г.Радужный Владимирской области.</t>
  </si>
  <si>
    <t>Мероприятия для организации доступной среды для людей с ограниченными возможностями в ЗАТО г.Радужный Владимирской области."</t>
  </si>
  <si>
    <t>Мероприятия  связанные с  развитием  общего,дошкольного и дополнительного образования  ЗАТО г.Радужный Владимирской области "</t>
  </si>
  <si>
    <t>Выполнение  мероприятий  по обеспечению  доступным и комфортным  жильем население  ЗАТО г.Радужный" (софинансирование)</t>
  </si>
  <si>
    <t xml:space="preserve">      Бюджетные инвестиции в объекты  капитального строительства  для  обеспечение доступным и комфортным жильём населения ЗАТО г.Радужный Владимирской области"</t>
  </si>
  <si>
    <t>Осуществление отдельных  полномочий в сфере  обращения с безнадзорными животными в  ЗАТО г.Радужный Владимирской области"</t>
  </si>
  <si>
    <t xml:space="preserve">        Выполнение мероприятий  по комплексным мерам профилактики правонарушений в ЗАТО г.Радужный  Владимирской области </t>
  </si>
  <si>
    <t xml:space="preserve">        Расходы на обеспечение деятельности муниципального казенного учреждения  Управления административными зданиями  (МКУ"УАЗ") 
</t>
  </si>
  <si>
    <t xml:space="preserve">        Выполнение мероприятий   по охране окружающей среды ЗАТО г.Радужный Владимирской области</t>
  </si>
  <si>
    <t>Расходы  на содержание дорог и объектов благоустройства  ЗАТО г.Радужный Владимирской области</t>
  </si>
  <si>
    <t>312</t>
  </si>
  <si>
    <t>1610240100</t>
  </si>
  <si>
    <t>Субвенция  на    социальную  поддержку детей-инвалидов дошкольного возраста дополнительного образования  по ЗАТО г.Радужный  Владимирской области</t>
  </si>
  <si>
    <t>Субвенции  бюджетным  муниципальным образованиям на финансовое  обеспечение государственных гарантий реализации прав на получение общедоступного и бесплатного дошкольного образования</t>
  </si>
  <si>
    <t xml:space="preserve">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t>
  </si>
  <si>
    <t>Субсидии на     предоставление дополнительного финансового обеспечения мероприятий по организации питания обучающихся 1 - 4 классов в муниципальных образовательных  организациях,  реализующих основные общеобразовательные программы</t>
  </si>
  <si>
    <t>Субсидии на 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учреждений  в рамках подпрограммы "</t>
  </si>
  <si>
    <t xml:space="preserve">Субсидии на повышение оплаты труда работников бюджетной сферы в соответствии с указами Президента Российской Федерации от 7 мая 2012 года № 597, от 1 июня 2012 года № 761 " </t>
  </si>
  <si>
    <t>Распоряжение главы города ЗАТО г.Радужный Владимирской области от 05.03.2006г. №184"Об утверждении Положения  о муниципальном учреждении культуры Центр досуга молодежи  ЗАТО  г.Радужный"</t>
  </si>
  <si>
    <t>Постановление администрации ЗАТО г.Радужный от13.07.2011г. №891"Об утвержденииПоложения  муниципального  учреждения культуры "Молодежный  спортивно-досуговый центр" ЗАТО г,Радужный"</t>
  </si>
  <si>
    <t>01.01.2006г.</t>
  </si>
  <si>
    <t>Распоряжение главы города ЗАТО г.Радужный Владимирской области от 05.03.2007г. №186"Об утверждении Положения  о муниципальном учреждении культуры Парк  культуры и отдыха ЗАТО  г.Радужный"</t>
  </si>
  <si>
    <t>21.07.2007г.</t>
  </si>
  <si>
    <t>Распоряжение  главы города от 05.03.2007 г. №185 "Об утверждении Положения о муниципальном образовательном  учреждении дополнительного  образования детей Детская школа исскуств(  МУ ДОД ДШИ) ЗАТО г.Радужный Владимирской области"</t>
  </si>
  <si>
    <t xml:space="preserve">        Субсидии  на поддержку приоритетных направлений развития  отрасли образования   муниципального учреждения "Детская юношеская спортивная школа</t>
  </si>
  <si>
    <t>Постановление  главы города ЗАТО г.Радужный  от18.04.2014г. г.№491 "Об утверждении Порядка расходования  субсидии  из обласного бюджета на софинансированиерасходных обязательств,возникающих при доведении средней заработной планы педагогических работников" муниципальном образовательном учреждении Детско-юношеская спортивная школа ЗАТО г.Радужный"</t>
  </si>
  <si>
    <t>Субсидии на поддержку обустройства мест массового отдыха  населения (городских парков)</t>
  </si>
  <si>
    <t>Проведение городских мероприятий  направленных на противодействие злоупотреблению наркотиками,алкогольной  продукцией,экстремизму</t>
  </si>
  <si>
    <t>Постановление  администрации ЗАТО г.Радужный от 27.10.2017г."Об установлении норматива затрат на проведение городских мероприятий  на территории  ЗАТО г.Радужный  на 2018-2020 годы"</t>
  </si>
  <si>
    <t>Постановление  администрации ЗАТО г.Радужный от 27.10.2017г№1695."Об установлении норматива затрат на проведение городских мероприятий  на территории  ЗАТО г.Радужный  на 2018-2020 годы"</t>
  </si>
  <si>
    <t>Проведение городских культурно-масовых мероприятий</t>
  </si>
  <si>
    <t>Проведение меропрятий по поддержке детей -инвалидов ,семей  с детьми инвалидами,многодетных семей</t>
  </si>
  <si>
    <t>Мероприятия  по содействию развитию и реализации потенциала молодежи</t>
  </si>
  <si>
    <t>Организация временной занятости детей и подростков</t>
  </si>
  <si>
    <t xml:space="preserve">Организация отдыха и оздоровление детейв каникулярное время находящихся в трудной жизненной  ситуации </t>
  </si>
  <si>
    <t>Проведение городских мероприятий  в библиотеке по повышению правовой культуры  населения</t>
  </si>
  <si>
    <t>Проведение городских мероприятий для семей с  детьми</t>
  </si>
  <si>
    <t>Субсидии на предоставление  жилых помещений  детям -сиротам  и детям, оставшимся  без попечения  родителей,лицам из их числа по договорам  найма специализированных  жилых помещений</t>
  </si>
  <si>
    <t>Фонд оплаты труда учреждения (решение СНД от 06.02.2017г. №2/12 "Об утверждении Положения об оплате труда работников муниципальных бюджетных,казенных иавтономных  учреждений ЗАТО г.Радужный  Владимирской области"</t>
  </si>
  <si>
    <t>субвенции на обеспечение полномочий  по составлению(изменение и дополнение) списков кандидатов в присяжные заседатели федеральных  судов общей юрисдикции в Российской Федерации в рамках непрограммных расходов.</t>
  </si>
  <si>
    <t xml:space="preserve">   Субвенции на    реализацию отдельных государственных полномочий по вопросам административного законодательства в рамках  непрограммных расходов  органов местного самоуправления</t>
  </si>
  <si>
    <t>Субсидии  на создание условий для предоставления транспортных услуг населению и организация  транспортного обслуживания населения в гранизах городского округа</t>
  </si>
  <si>
    <t>Субсидии  на обеспечение  равной доступности  услуг общественного транспорта  для отдельных категорий граждан в муниципальном сообщении согласно  Постановления  администрации от 03.02.2017г. №138 "Об утверждении Положения о реализации  месячных социальных проездных билетов  для отдельных категорий граждан на городском автобусном маршруте ЗАТО г.Радужный"</t>
  </si>
  <si>
    <t xml:space="preserve">  Постановления  администрации от 03.02.2017г. №138 "Об утверждении Положения о реализации  месячных социальных проездных билетов  для отдельных категорий граждан на городском автобусном маршруте ЗАТО г.Радужный"</t>
  </si>
  <si>
    <t xml:space="preserve">        Выполнение мероприятий  по техническому  обслуживанию,ремонту и модернизации  уличного освещения ЗАТО г.Радужный Владимирской области  "</t>
  </si>
  <si>
    <t>Мероприятия  по строительству, ремонту  и реконструкции  автомобильных дорог  общего пользования местного  значения   ЗАТО г.Радужный Владимирской области"</t>
  </si>
  <si>
    <t xml:space="preserve">       мероприятия  по содержанию дорог и объектов благоустройства города ЗАТО г.Радужный Владимирской области "</t>
  </si>
  <si>
    <t xml:space="preserve">        Мероприятий   по проведению ямочного ремонта,сезонные работы по  благоустройству города   ЗАТО г.Радужный Владимирской области  "</t>
  </si>
  <si>
    <t>1530220220</t>
  </si>
  <si>
    <t>153030Ц590</t>
  </si>
  <si>
    <t>153030Ц593</t>
  </si>
  <si>
    <t>1510371470</t>
  </si>
  <si>
    <t>1400171430</t>
  </si>
  <si>
    <t>14001L0270</t>
  </si>
  <si>
    <t>14001S0270</t>
  </si>
  <si>
    <t>14001R0270</t>
  </si>
  <si>
    <t>Субсидии гражданам на приобретение жилья Постановлениеглавы  администрации  от 30.04.2014г.№533"Порядок предоставления молодым семьям  ЗАТО г. Радужный социальных  выплат на приобретение жилья"</t>
  </si>
  <si>
    <t>Субсидии на предоставление  жилых помещений  детям -сиротам  и детям, оставшимся  без попечения  родителей,лицам из их числа по договорам  найма специализированных  жилых помещений согласно Постановления администрации  от 15.11.13  №1630 "Об утверждении  Положения  о порядке предоставления жилой площади  детям-сиротам и детям  оставшимся  без попечения родителей  не  имеющим  закреплнного жилого помещения"</t>
  </si>
  <si>
    <t>Решение совета народных депутатов от 05.06.2017г. №10/47"Об утверждении Положения о муниципальном учреждении финансовое управление администрации ЗАТО г.Радужный"</t>
  </si>
  <si>
    <t>Постановление  Главы города  от02.10.2017г.№1492"Об основных направлениях бюджетной и налоговой политики ЗАТО г.Радужный и исходных данных для составления  проекта бюджета  ЗАТО г.Радужный на 2018 год и на плановый период 2018 и 2020 годов"</t>
  </si>
  <si>
    <t xml:space="preserve">        Выполнение мероприятий    в рамках  образования ЗАТО г.Радужный Владимирской области "</t>
  </si>
  <si>
    <t>Проект соглашения  с департаментом образования Владимирской области 2018-2020г</t>
  </si>
  <si>
    <t>Субсидии  бюджетным  учреждениям  на иные целиПостановление №1483 от 29.09.2017 "Об установлении размера платы,взимаемой с родителей за присмотр и уход за детьми,осваивающими образовательные программы дошкольного образования в муниципальных бюджетных образовательных уч-ях ЗАТО г.Радужный Владимирской области"</t>
  </si>
  <si>
    <t>Субсидии  бюджетным  учреждениям  на иные цели Постановление №1483 от 29.09.2017 "Об установлении размера платы,взимаемой с родителей за присмотр и уход за детьми,осваивающими образовательные программы дошкольного образования в муниципальных бюджетных образовательных уч-ях ЗАТО г.Радужный Владимирской области"</t>
  </si>
  <si>
    <t>Постановление администрации  №71 от 21.01.2015 г. "О внесении изменений в постановление "Об установлении стоимости питания школьников в муниципальных бюджетных общеобразовательных учреждениях ЗАТО г. Радужный с 01.01.2014 года".</t>
  </si>
  <si>
    <t>Субсидии бюджетным учреждениям  на финансовое обеспечение государственного ( муниципального) задания на оказание государственных(муниципальных) услуг (выполнение работ)Постановление №71 от 21.01.2015 г. "О внесении изменений в постановление "Об установлении стоимости питания школьников в муниципальных бюджетных общеобразовательных учреждениях ЗАТО г. Радужный с 01.01.2014 года".</t>
  </si>
  <si>
    <t>Субсидии бюджетным учреждениям  иные цели Постановление администрации  №71 от 21.01.2015 г. "О внесении изменений в постановление "Об установлении стоимости питания школьников в муниципальных бюджетных общеобразовательных учреждениях ЗАТО г. Радужный с 01.01.2014 года".</t>
  </si>
  <si>
    <t>Проекты соглашений с органами   государственной власти</t>
  </si>
  <si>
    <t xml:space="preserve">244 </t>
  </si>
  <si>
    <t xml:space="preserve">        Выполнение мероприятий по культуре и спорту  ЗАТО г.Радужный Владимирской области </t>
  </si>
  <si>
    <t>Часть 1 статьи 34 Устава муниципального образования ЗАТО г.Радужный Владимирской области,утвержденного решением Совета народных депутатов от 01.08.2005 г. №26/206</t>
  </si>
  <si>
    <t>Распоряжение  СНД от 21.10.2016 г. № 9 " Об установлении норматива прочих затрат"</t>
  </si>
  <si>
    <t>Закон Владимирской области №145-ОЗ от 10.10.2005г."О наделении органов местного самоуправления отдельными государственными полномочиями ВО по образованию и организации деятельности комиссий по делам несовершеннолетних и защите их прав", Постановление Губернатора от 19.10.2006 № 717 "О перечне материальных средств, необходимых для осуществления отдельных государственных полномочий Владимирской области по образованию и организации деятельности комиссий по делам несовершеннолетних и защите их прав, передаваемых органам местного самоуправления"</t>
  </si>
  <si>
    <t>Закон Владимирской области от 12.07.2006г. № 96-ОЗ "О наделении органов местного самоуправления Владимирской области отдельными государственными полномочиями по вопросам административного законодательства";  Постановление Губернатора от 04.05.2007 № 320 "О перечне материальных средств, необходимых для осуществления деятельности административных комиссий муниципальных образований Владимирской области"</t>
  </si>
  <si>
    <t>Расходы  на доведение средней  заработной платы  педагогических работников  муниципальных образовательных организаций  дополнительного образования детей до  уровня,установленного Указом  Президента  РФ от 7 мая 2012 года  №597(ЦДМ), постановление администрации ЗАТО г.Радужный Владимирской области от 04.10.2016 г. "Об утверждении Положения  о системе оплаты труда работников муниципальных бюджетных учреждений культуры в ЗАТО г.Радужный Владимирской области"</t>
  </si>
  <si>
    <t>Расходы  на доведение средней  заработной платы  педагогических работников  муниципальных образовательных организаций  дополнительного образования детей до  уровня,установленного Указом  Президента  РФ от 7 мая 2012 года  №597(Досуг), постановление администрации ЗАТО г.Радужный Владимирской области от 04.10.2016 г. "Об утверждении Положения  о системе оплаты труда работников муниципальных бюджетных учреждений культуры в ЗАТО г.Радужный Владимирской области"</t>
  </si>
  <si>
    <t>Расходы  на доведение средней  заработной платы  педагогических работников  муниципальных образовательных организаций  дополнительного образования детей до  уровня,установленного Указом  Президента  РФ от 7 мая 2012 года  №597 (МСДЦ), постановление администрации ЗАТО г.Радужный Владимирской области от 04.10.2016 г. "Об утверждении Положения  о системе оплаты труда работников муниципальных бюджетных учреждений культуры в ЗАТО г.Радужный Владимирской области"</t>
  </si>
  <si>
    <t>Расходы  на доведение средней  заработной платы  педагогических работников  муниципальных образовательных организаций  дополнительного образования детей до  уровня,установленного Указом  Президента  РФ от 7 мая 2012 года  №597(библиотека),постановление администрации ЗАТО г.Радужный Владимирской области от 04.10.2016 г. "Об утверждении Положения  о системе оплаты труда работников муниципальных бюджетных учреждений культуры в ЗАТО г.Радужный Владимирской области"</t>
  </si>
  <si>
    <t>Расходы  на доведение средней  заработной платы  педагогических работников  муниципальных образовательных организаций  дополнительного образования детей до  уровня,установленного Указом  Президента  РФ от 7 мая 2012 года  №597(ДШИ), постановление администрации ЗАТО г.Радужный Владимирской области от 04.10.2016 г. "Об утверждении Положения  о системе оплаты труда работников муниципальных бюджетных учреждений культуры в ЗАТО г.Радужный Владимирской области"</t>
  </si>
  <si>
    <t>Софинансирование расходных обязательств  муниципальных  образований,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 ,установленного  Указом Президента РФ от 01.06.2012 г №761, постановление администрации ЗАТО г.Радужный Владимирской области от 04.10.2016 г. "Об утверждении Положения  о системе оплаты труда работников муниципальных бюджетных учреждений культуры в ЗАТО г.Радужный Владимирской области"</t>
  </si>
  <si>
    <t xml:space="preserve">  субсидии  из обласного бюджета на софинансирование расходных обязательств,возникающих при доведении средней заработной планы педагогических работников" муниципальном образовательном учреждении Детско-юношеская спортивная школа ЗАТО г.Радужный", постановление администрации ЗАТО г.Радужный Владимирской области от 04.10.2016 г. "Об утверждении Положения  о системе оплаты труда работников муниципальных бюджетных учреждений культуры в ЗАТО г.Радужный Владимирской области"</t>
  </si>
  <si>
    <t>Глава 34 Страховые взносы Налогового Кодекса Российской Федерации</t>
  </si>
  <si>
    <t>Постановление администрации от 13.09.2016 г. № 365"Об утверждении Порядка предоставления расходования средств городского бюджета на дополнительные лекарственные средства изделия медицинского назначения детям инвалидам, страдающим сахарным диабетом в тяжелой форме из семей, находящихся в трудной жизненной ситуации"</t>
  </si>
  <si>
    <t>Федеральный закон от 20.08.2004 N 113-ФЗ (ред. от 01.07.2017) "О присяжных заседателях федеральных судов общей юрисдикции в Российской Федерации"</t>
  </si>
  <si>
    <t>Закон ВО от 05.06.2006г. № 77-ОЗ "О наделении органов местного самоуправления ВО отдельными гос.полномочиями на регистрацию актов гражданского состояния"; Постановление Губернатора от 20.07.2007 № 531 "Об утверждении перечня материальных средств, необходимых для осуществления отдельных государственных полномочий Владимирской области на регистрацию актов гражданского состояния, подлежащих передаче в муниципальную собственность органам местного самоуправления городских округов и муниципальных районов области"</t>
  </si>
  <si>
    <t>Решение ГСНД от 02.03.2009г. №3/31 "О вступлении в некомерческое партнерство "Общественный совет внешнего финансового контроля Владимирской области""; Решение СНД от 26.12.2011г. №23/115 "Об участии в организации межмуниципального сотрудничества-Ассоциации новаторских городов"; Соглашение о взаимодействии и сотрудничестве от 05.12.2016г.; Решение СНД от 25.03.1998г.№11/44</t>
  </si>
  <si>
    <t xml:space="preserve">Закон Владимирской области от 05.08.2009г. № 77-ОЗ "О наделении органов местного самоуправления ВО отдельными гос.полномочиями по организации и осуществлению деятельности по опеке и попечительству во ВО";                                                                                       Постановление Губернатора от 21.08.2009 №672 "О порядке предоставления и расходования субвенций, выделяемых из областного бюджета на выполнение государственных полномочий по организации и осуществлению деятельности по опеке и попечительству в отношении несовершеннолетних во Владимирской области"                                                    Постановление Губернатора от 14.09.2009 № 744 "О перечне материальных средств, необходимых для осуществления государственных полномочий по организации и осуществлению деятельности по опеке и попечительству во Владимирской области"                                                    </t>
  </si>
  <si>
    <t>Субсидии  бюджетным учреждениям на финансовое обеспечение государственного(муниципального )задания  на оказание  государственных(муниципальных) услуг (выполнении работ)Распоряжение главы города ЗАТО г. Радужный Владимирской области "Об утверждении Положения о муниципальном учреждении культуры Центр досуга молодежи ЗАТО г. Радужный Владимирской области" от 05.03.2006 №184; Постановление главы города ЗАТО г. Радужный Владимирской области "Об утверждении Положения об системе оплаты труда работников муниципальных бюджетных учреждений культуры ЗАТО г.Радужный Владимирской области" от 04.10.2016 №1520; Постановление администрации ЗАТО г. Радужный Владимирской области "Об установлении норматива затрат на информационн-коммуникационные технологии органам местного самоуправления и муниципальным учреждениям, финансовое обеспечение деятельности которых осуществляется за счёт средств бюджета г. Радужный Владимирской области на 2018-2020 годы" от 19.10.2017 №1611; Постановление администрации ЗАТО г. Радужный Владимирской области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счёт средств бюджета г. Радужный Владимирской области на 2018-2020 годы" от 20.10.2017 №1626; Постановление администрации ЗАТО г. Радужный Владимирской области "О плате за негативное воздействие на окружающую среду муниципальными учреждениями на 2018 год и плановый период 2019 и 2020 гг" от 20.10.2017 №1613; Постановление администрации ЗАТО г. Радужный Владимирской области "Об оплате налога на имущество муниципальными учреждениями на 2018 год и плановый период 2019 и 2020 годов" от 02.10.2017 № 1489; Постановление администрации ЗАТО г. Радужный Владимирской области "Об оплате земельного налога муниципальными учреждениями на 2018 год и плановый период 2019 и 2020 годов" от 02.10.2017 №1491</t>
  </si>
  <si>
    <t>Обеспечение равной доступности  услуг общественного транспорта для отдельных категорий граждан(соц.проезд). Постановления  администрации от 03.02.2017г. №138 "Об утверждении Положения о реализации  месячных социальных проездных билетов  для отдельных категорий граждан на городском автобусном маршруте ЗАТО г.Радужный"</t>
  </si>
  <si>
    <t>Постановление Правительства РФ от 03.11.1994 г. № 1206 "Об утверждении Порядка назначения и выплаты ежемесячных выплат отдельным категориям граждан"</t>
  </si>
  <si>
    <t>Иные выплаты  персоналу учреждений, за исключением фонда оплаты труда.Постановление Правительства РФ от 03.11.1994 г. № 1206 "Об утверждении Порядка назначения и выплаты ежемесячных выплат отдельным категориям граждан"</t>
  </si>
  <si>
    <t>Расходы на обеспечение деятельности  МКУ "Комитет по культуре и спорту"(муниципального учреждения "Детская юношеская спортивная школа")</t>
  </si>
  <si>
    <t xml:space="preserve">Закон Владимирской области от 28.12.2005  №201-ОЗ "О наделении органов местного самоуправления отдельными гос.полномочиями ВО по исполнению мер гос.обеспечения и соц.поддержки детей-сирот и детей, оставшихся без попечения родителей";                                                  Закон Владимирской области от 03.12.2004 № 226-ОЗ "О государственном обеспечении и социальной поддержке детей-сирот и детей, оставшихся без попечения родителей"                                                                                       Закон Владимирской области от 30.12.1997 № 70-ОЗ "О вознаграждении, причитающемся приемным родителям, патронатным воспитателям";                                                                                                                             Постановление Губернатора от 31.12.2013  № 1568 "О порядке предоставления и расходования средств областного бюджета на государственное обеспечение и социальную поддержку детей-сирот и детей, оставшихся без попечения родителей, лиц из числа детей-сирот и детей, оставшихся без попечения родителей". </t>
  </si>
  <si>
    <t>Постановление Главы  администрации  от 30.04.2014г.№533"Порядок предоставления молодым семьям  ЗАТО г. Радужный социальных  выплат на приобретение жилья"</t>
  </si>
  <si>
    <t>Решение  совета народных депутатовот 13.12.2010г. №24/108 "Об утверждении Положения о комитете по управлению муниципальным  имуществом администрации ЗАТО г.г.Радужный Владимирской области"; Решение СНД от 24.04.2017г. №7/28 "О даче согласия администрации ЗАТО г.Радужный Владимирской области на приобритение комнаты в жилом помещении с использованием преимущественного права покупки"; Постановление администрации от 16.03.2017г. №350 "О мерах по исполнению определения собинского городского суда Владимирской области от 13.03.2017г"</t>
  </si>
  <si>
    <t xml:space="preserve">Закон ВО от 29.08.2016г. №107-ОЗ "О наделении органов местного самоуправления отдельными гос.полномочиями ВО по осуществлению регионального гос.жилищного надзора и лицензионного контроля".   Соглашение между государственной жилищной инспекцией администрации Владимирской области и муниципальным образованием ЗАТО город Радужный о порядке и условиях предоставления субвенций из областного бюджета Владимирской области на осуществление отдельных государственных полномочий по осуществлению регионального государственного жилищного надзора и лицензионного контроля" от 09.01.2017 № 21 </t>
  </si>
  <si>
    <t>Резерв на  выполнение условий софинансирования участия в федеральныхи областных приоритетных  проектах и програмах(Иные бюджетные инвестиции)</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</si>
  <si>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</si>
  <si>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Субсидии  бюджетным учреждениям на инные цели.Соглашение между департаментом ЖКХ Владимирской области и администрацией ЗАТО г.Радужный Владимирской области № 24 от 14.04.2017 г."О предоставлении субсидии бюджету муниципального образования бюджету муниципального образования на реализацию мероприятий подпрограммы 2 "Обустройство мест массового отдыха населения (городских парков) в городах Владимирской области в 2017 году"</t>
  </si>
  <si>
    <t>Расходы на проведение городских спортивных мероприятий</t>
  </si>
  <si>
    <t>Постановление  администрации ЗАТО г.Радужный от 27.10.2017г.№1695"Об установлении норматива затрат на проведение городских мероприятий  на территории  ЗАТО г.Радужный  на 2018-2020 годы"</t>
  </si>
  <si>
    <t xml:space="preserve">Проект соглашения </t>
  </si>
  <si>
    <t xml:space="preserve">Субсидии на 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подпрограммы </t>
  </si>
  <si>
    <t>Приобретениет автобуса. Постановление администрации ЗАТО г. Радужный Владимирской области № 1660 от 24.10.2016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</si>
  <si>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Фонд оплаты труда государственных(муниципальных )органов</t>
  </si>
  <si>
    <t>Решение ГСНДот 29.10.2007г. №27/170" Положение об условиях назначения пенсии за выслугу лет, замещающим выборные должности местного самоуправления, осуществляющих свои полномочия на постоянной основе, и муниципальным служащим ЗАТО г.Радужный</t>
  </si>
  <si>
    <t>Решение Совета  народных депутатов от 26.09.2016г. №12/55 "О даче согласия администрации ЗАТО г.Радужный на увеличение уставного фонда мунипального унитарного предприятия "АТП ЗАТО г.Радужный" Владимирской области"</t>
  </si>
  <si>
    <t>Субсидии бюджетным  учреждениям  на иные цели "Важное дело"</t>
  </si>
  <si>
    <t>Проведение текущих работ  в рамках текущего ремонта.Постановление администрации ЗАТО г. Радужный Владимирской области № 1659 от 24.10.2016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</si>
  <si>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Ремонтные работы.  Постановление администрации ЗАТО г. Радужный Владимирской области № 1659 от 24.10.2016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</si>
  <si>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Решение СНД от 14.07.2014 № 10/44 "Об утверждении порядка и размеров возмещения расходов, связанных со служебными командировками"</t>
  </si>
  <si>
    <t xml:space="preserve"> Постановление администрации ЗАТО г. Радужный Владимирской области № 1610 от 19.10.2017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</si>
  <si>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Постановление администрации ЗАТО г. Радужный Владимирской области № 1100 от 11.08.2011 "Об утверждении Порядка внесения управляющей организации части платы за содержание и ремонт жилых помещений, находящихся в муниципальной собственности, платы за капитальный ремонт общего имущества в многоквартирном доме, в котором имеются помещения, находящиеся в муниципальной собственности"</t>
  </si>
  <si>
    <t>Капитальный ремонт муниципального имущества. Постановление администрации ЗАТО г. Радужный Владимирской области № 1659 от 24.10.2016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</si>
  <si>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Ремонт муниципального имущества. Постановление администрации ЗАТО г. Радужный Владимирской области № 1659 от 24.10.2016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</si>
  <si>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Постановление администрации ЗАТО г. Радужный Владимирской области № 398 от 01.04.2014 "Об утверждении Порядка возмещения МУП"ЖКХ" выпадающих доходов от вывоза крупногабаритного мусора с площадок, расположенных на придомовых территориях многоквартирных домов города"</t>
  </si>
  <si>
    <t>Содержание муниципального имущества. Постановление администрации ЗАТО г. Радужный Владимирской области № 1626 от 20.10.2017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</si>
  <si>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Ремонтзданий городских бань Постановление администрации ЗАТО г. Радужный Владимирской области № 1626 от 20.10.2017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</si>
  <si>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Ремонт муниципальных помещений. Постановление администрации ЗАТО г. Радужный Владимирской области № 1659 от 24.10.2016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</si>
  <si>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Ремонт административных зданий. Постановление администрации ЗАТО г. Радужный Владимирской области № 1659 от 24.10.2016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</si>
  <si>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Ямочный ремонт. Постановление администрации ЗАТО г. Радужный Владимирской области № 1660 от 24.10.2016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</si>
  <si>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Приобретение оборудования.Постановление администрации ЗАТО г. Радужный Владимирской области № 1660 от 24.10.2016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</si>
  <si>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Ремонт объектов благоустройства. Постановление администрации ЗАТО г. Радужный Владимирской области № 1660 от 24.10.2016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</si>
  <si>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 xml:space="preserve">Субсидии из областного бюджета на осуществление дорожной деятельности.Соглашение с департаментом транспорта и дорожного хозяйства  от 01.03.2017г.№11-05-ДД   </t>
  </si>
  <si>
    <t xml:space="preserve">Софинансирование субсидии из областного бюджета на осуществление дорожной деятельности.Соглашение с департаментом транспорта и дорожного хозяйства от 01.03.2017г.№11-05-ДД    </t>
  </si>
  <si>
    <t>Постановление администрации ЗАТО г. Радужный Владимирской области № 1072 от 26.08.2014 "О  порядке и условиях  предоставления муниципальной поддержки на проведение капитального ремонта общего имущества в многоквартирных домах, расположенных на территории муниципального образования ЗАТО г.Радужный</t>
  </si>
  <si>
    <t>Организация  в границах городского  округа электро-, тепло-, газо- и водоснабжения населения ,водоотведения,снабжения  население топливом в пределах  полномочий  установленных законодательством  Российской Федерации</t>
  </si>
  <si>
    <t>Ремонт КЛЭП.  Постановление администрации ЗАТО г. Радужный Владимирской области № 1659 от 24.10.2016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</si>
  <si>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Тех.план на мазутное хозяйство. Постановление администрации ЗАТО г. Радужный Владимирской области от 06.04.2017 г. №491 "Об установлении норматива затрат на финансовое обеспечение строительства, реконструкции ( в том числе с элементами реставрации), технического перевооружения объектов капитального строительства органам местного самоуправления и муниципальным учреждениям, финансовое обеспечение деятельности которых осуществляется за счет средств бюджета г.Радужный Владимирской области на 2017 -2019 годы"</t>
  </si>
  <si>
    <t>Постановление администрации ЗАТО г.Радужный Владимирской области от 24.10.2014 г. № 1468 "Об утверждении Порядка оказания содействия в оплате за энергоресурсы"</t>
  </si>
  <si>
    <t xml:space="preserve"> Постановление администрации ЗАТО г. Радужный Владимирской области № 1659 от 24.10.2016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</si>
  <si>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Ремонт канализационного коллектора. Постановление администрации ЗАТО г. Радужный Владимирской области № 1659 от 24.10.2016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</si>
  <si>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Ремонт административного здания ОССГ. Постановление администрации ЗАТО г. Радужный Владимирской области № 1659 от 24.10.2016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</si>
  <si>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Приобретение спецтехники (илосос). Постановление администрации ЗАТО г. Радужный Владимирской области № 1660 от 24.10.2016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</si>
  <si>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Строительство станции обеззараживания сточных вод. Постановление администрации ЗАТО г. Радужный Владимирской области № 1693 от 27.10.2016 г. "Об утверждении адресной инвестиционной программы развития ЗАТО г.Радужный Владимирской области "</t>
  </si>
  <si>
    <t>Ремонты образовательных учреждений. Постановление администрации ЗАТО г. Радужный Владимирской области № 1659 от 24.10.2016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</si>
  <si>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Ремонты образовательных учреждений.. Постановление администрации ЗАТО г. Радужный Владимирской области № 1659 от 24.10.2016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</si>
  <si>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Реконструкция  "Эдельвейса" (ПИР). Постановление администрации ЗАТО г. Радужный Владимирской области № 491 от 06.04.2017 "Об установлении норматива затрат на финансовое обеспечение строительства, реконструкции (в том числе с элементами реставрации), технического перевооружения объектов капитального строительства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</si>
  <si>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Ремонты учреждений культуры. Постановление администрации ЗАТО г. Радужный Владимирской области № 1659 от 24.10.2016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</si>
  <si>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Строительство объектов инженерной инфраструктуры в 9 квартале. Постановление администрации ЗАТО г. Радужный Владимирской области № 1693 от 27.10.2016 г. "Об утверждении адресной инвестиционной программы развития ЗАТО г.Радужный Владимирской области "</t>
  </si>
  <si>
    <t>Строительство объектов инженерной инфраструктуры в 7/1квартале (ПИР). Постановление администрации ЗАТО г. Радужный Владимирской области № 1693 от 27.10.2016 г. "Об утверждении адресной инвестиционной программы развития ЗАТО г.Радужный Владимирской области "</t>
  </si>
  <si>
    <t>Строительство сетей газоснабжения в 7/1 квартале.  Постановление администрации ЗАТО г. Радужный Владимирской области № 491 от 06.04.2017 "Об установлении норматива затрат на финансовое обеспечение строительства, реконструкции (в том числе с элементами реставрации), технического перевооружения объектов капитального строительства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</si>
  <si>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ПИР жилой дом.  Постановление администрации ЗАТО г. Радужный Владимирской области № 491 от 06.04.2017 "Об установлении норматива затрат на финансовое обеспечение строительства, реконструкции (в том числе с элементами реставрации), технического перевооружения объектов капитального строительства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</si>
  <si>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Разработка нормативов градостроительного проектирования. Постановление администрации ЗАТО г. Радужный Владимирской области № 491 от 06.04.2017 "Об установлении норматива затрат на финансовое обеспечение строительства, реконструкции (в том числе с элементами реставрации), технического перевооружения объектов капитального строительства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</si>
  <si>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 xml:space="preserve"> Обеспечение  территорий документацией  для осуществления  градостроительной деятельности.Постановление администрации ЗАТО г. Радужный Владимирской области № 491 от 06.04.2017 "Об установлении норматива затрат на финансовое обеспечение строительства, реконструкции (в том числе с элементами реставрации), технического перевооружения объектов капитального строительства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</si>
  <si>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Обеспечение муниципальных нужд.  Соглашение между департаментом ветеринарии администрации Владимирской области и администрацией муниципального образования ЗАТО г. Радужный Владимирской области  о порядке и условиях предоставления субвенции из полномочий Владимирской области в сфере обращения с безнадзорными животными на территории ЗАТО г. Радужный Владимирской области от 19.04.2017 г. № 21</t>
  </si>
  <si>
    <t>Постановление администрации от 24.10.2014г.  №1468 "Об утверждении  Порядка  оказания  содействия  в оплате за энероресурсы"</t>
  </si>
  <si>
    <t>Государственный кадастровый учет городских лесов</t>
  </si>
  <si>
    <t>Субсидии на строительство объекта спортивной направленности  (Проект Соглашения на 2019 год )</t>
  </si>
  <si>
    <t xml:space="preserve">        Выполнение мероприятияй   по охране окружающей среды ЗАТО г.Радужный Владимирской области"</t>
  </si>
  <si>
    <t>0500320220</t>
  </si>
  <si>
    <t>0500140220</t>
  </si>
  <si>
    <t>0500340200</t>
  </si>
  <si>
    <t>1540170650</t>
  </si>
  <si>
    <t>01004S1390</t>
  </si>
  <si>
    <t>161040П592</t>
  </si>
  <si>
    <t>1610471470</t>
  </si>
  <si>
    <t>Постановление администрации ЗАТО г. Радужный Владимирской области № 1072 от 26.08.2014 "О порядке  и условиях предоставления муниципальной поддержки на проведение капитального ремонта общего имущества в многоквартирных домах, расположенных на территории МО ЗАТО г.Радужный Владимирской области"</t>
  </si>
  <si>
    <t>Создание условий для предоставления транспортных услуг населению и организация  транспортного обслуживания населения в гранизах городского округа согласно Решения  СНД от 02.10.2017г. №16/72 "О введении уровня оплаты проезда пассажиров  транспортом общего пользования в городском сообщении  ЗАТО г.Радужный"</t>
  </si>
  <si>
    <t>1540271420</t>
  </si>
  <si>
    <t>плановый(уточненный)2017г.</t>
  </si>
  <si>
    <t>факти- ческий 2017</t>
  </si>
  <si>
    <t>текущий период 2018 год</t>
  </si>
  <si>
    <t>первый год   2019г.</t>
  </si>
  <si>
    <t>второй год   2020 г.</t>
  </si>
  <si>
    <t>третий  год  2021 г.</t>
  </si>
  <si>
    <t>Расходы  на оплату взносов в ассоциации и участие в семинарах</t>
  </si>
  <si>
    <t>249,7</t>
  </si>
  <si>
    <t>244  350  112</t>
  </si>
  <si>
    <t>161022Ш220</t>
  </si>
  <si>
    <t>1510291Г00</t>
  </si>
  <si>
    <t>1510291Б00</t>
  </si>
  <si>
    <t>1510291Д00</t>
  </si>
  <si>
    <t>1510291И00</t>
  </si>
  <si>
    <t>1510291Л00</t>
  </si>
  <si>
    <t>1510291Ц00</t>
  </si>
  <si>
    <t>Предоставление многодетным семьям социальных выплат на  приобретение жилья  Постановление администрации ЗАТО г. Радужный Владимирской области № 1701 от 30.10.2017 "Об установлении расходов на софинансирование предоставления социальных выплат на приобретение  или строительство жилья многодетным семьям"</t>
  </si>
  <si>
    <t>035012Б220</t>
  </si>
  <si>
    <t>035012Г220</t>
  </si>
  <si>
    <t>035012Д220</t>
  </si>
  <si>
    <t>035012И220</t>
  </si>
  <si>
    <t>035012Л220</t>
  </si>
  <si>
    <t>035012Ц220</t>
  </si>
  <si>
    <t>152022Б220</t>
  </si>
  <si>
    <t>152022Г220</t>
  </si>
  <si>
    <t>152022Д220</t>
  </si>
  <si>
    <t>15201SИ510</t>
  </si>
  <si>
    <t>15201SЛ510</t>
  </si>
  <si>
    <t>152012И220</t>
  </si>
  <si>
    <t>152012Л220</t>
  </si>
  <si>
    <t xml:space="preserve">      Выполнение мероприятий  по совершенствованию организации питания обучающихся муниципальных общеобразовательных организаций .шк.2</t>
  </si>
  <si>
    <t>035012Ф220</t>
  </si>
  <si>
    <t>035012Ч220</t>
  </si>
  <si>
    <t>035012Ш220</t>
  </si>
  <si>
    <t>035012Э220</t>
  </si>
  <si>
    <t>035012Я220</t>
  </si>
  <si>
    <t>1530391Ц00</t>
  </si>
  <si>
    <t>Расходы  на формирование  современной городской среды- благоустройство  дворовых территорий</t>
  </si>
  <si>
    <t>0100320220</t>
  </si>
  <si>
    <t>Проведение ремонтных работ в рамках текущего</t>
  </si>
  <si>
    <t>153032Ц220</t>
  </si>
  <si>
    <t>Постановление администрации ЗАТО г.Радужный Владимирской областиот 29.09.2017г. №1483  "Об установлении  размера  платы,взымаемой с родителей за присмотр и уход за детьми,осваивающими образовательные программы дошкольного образования"</t>
  </si>
  <si>
    <t>Постановление администрации ЗАТО г.Радужный Владимирской областиот 29.09.2017г. № 1483  "Об установлении  размера  платы,взымаемой с родителей за присмотр и уход за детьми,осваивающими образовательные программы дошкольного образования"</t>
  </si>
  <si>
    <t>Постановление администрации ЗАТО г.Радужный Владимирской области от  29.09.2017г. №1483 "Об установлении  размера  платы,взымаемой с родителей за присмотр и уход за детьми,осваивающими образовательные программы дошкольного образования"</t>
  </si>
  <si>
    <t xml:space="preserve">Мероприятия пообеспечению пожарной безопасностью    образовательных учреждений управления образования ЗАТО г.Радужный   </t>
  </si>
  <si>
    <t>151022Б221</t>
  </si>
  <si>
    <t>151022Г221</t>
  </si>
  <si>
    <t>151022Д221</t>
  </si>
  <si>
    <t>151022И221</t>
  </si>
  <si>
    <t>Распоряжение главы города ЗАТО г.Радужный Владимирской области от 29.11.2006г. №1012"Об утверждении Положения  о муниципальном учреждении культуры  Культурный центр "Досуг" ЗАТО Г.Радужный"</t>
  </si>
  <si>
    <t xml:space="preserve">      Выполнените мероприятий  на расходы по пожарной безопасности  бюджетных учреждений</t>
  </si>
  <si>
    <t>161022П221</t>
  </si>
  <si>
    <t>161022Ф221</t>
  </si>
  <si>
    <t>161022Ш221</t>
  </si>
  <si>
    <t>060024I200</t>
  </si>
  <si>
    <t>Р-1.4.0.0.2.0.021</t>
  </si>
  <si>
    <t>Постановление  администрации  от  14.08.2017г.№1222 "Об утверждении Порядка расходования иного  межбюджетного трансферта, представляемого  из  областного бюджета на пощрение лучших учителей- лауреатов областного конкурса в 2017 году"</t>
  </si>
  <si>
    <t>Субсидии бюджетным  учреждениям на  иные цели. Постановление  администрации  от14.08.2017г.№ 1222 "Об утверждении Порядка расходования иного  межбюджетного трансферта, представляемого  из  областного бюджета на пощрение лучших учителей- лауреатов областного конкурса в 2017 году"</t>
  </si>
  <si>
    <t>Постановление  администрации  ЗАТО г.Радужный  от 26.05.2017г. №804 "О внесении  изменений в постановление  администрации  от 30.12.2016 г. №2156 "Опорядке  расходования  денежных средств  полученных из областного бюджета в виде  субсидии  на софинансирование  расходов на организацию отдыха детей  в каникулярное время"</t>
  </si>
  <si>
    <t>Постановление  администрации  ЗАТО г.Радужный  от 28.02..2017г. №265 "Об  утверждении Порядка расходования средств областного бюджета на организацию видеонаблюдения в пунктах прведения экзаменов  при проведении  государственной итоговой аттестации по образовательным програмаммам среднего общего образования"</t>
  </si>
  <si>
    <t>Постановление  администрации ЗАТО г.Радужный от 04.05.2017г. №682 "Об утверждении Порядка расходования Субсидии на выполнение мероприятий государственной программы Владимирской области"Благоустройство территории  муниципальных образований Владимирской области в 2018-2022 годах" по обустройству мест массового отдыха  населения в МБУК"ПКиО" ЗАТО г.Радужный Владимирской области"</t>
  </si>
  <si>
    <t>1610291Ш00</t>
  </si>
  <si>
    <t>Бюджетные инвестиции</t>
  </si>
  <si>
    <t>7223,2</t>
  </si>
  <si>
    <t>Проведение ремонтных работ в рамках текущего ремонта</t>
  </si>
  <si>
    <t>151022Ц221</t>
  </si>
  <si>
    <t>151022Л221</t>
  </si>
  <si>
    <t>161022Я221</t>
  </si>
  <si>
    <t>Р-1.1.0.0.1.0.013</t>
  </si>
  <si>
    <t>Р-1.1.0.0.1.0.015</t>
  </si>
  <si>
    <t>Р-1.1.0.1.1.0.016</t>
  </si>
  <si>
    <t>Р-1.1.0.0.2.0.017</t>
  </si>
  <si>
    <t>13501L5550</t>
  </si>
  <si>
    <t>1610291П00</t>
  </si>
  <si>
    <t>1510291ГОО</t>
  </si>
  <si>
    <t>1510291Ц220</t>
  </si>
  <si>
    <t>Премии и гранты</t>
  </si>
  <si>
    <t>1610291Ф00</t>
  </si>
  <si>
    <t>161022Ю220</t>
  </si>
  <si>
    <t>161022Ч220</t>
  </si>
  <si>
    <t xml:space="preserve"> </t>
  </si>
  <si>
    <t xml:space="preserve">на 2017-2021годы  на  24.09.2018г. </t>
  </si>
  <si>
    <t xml:space="preserve">                                                                               </t>
  </si>
  <si>
    <t>Код главы по БК</t>
  </si>
  <si>
    <t>Наименование расходного полномочие ЗАТО г.Радужный</t>
  </si>
  <si>
    <t>часть 1 статья 34</t>
  </si>
  <si>
    <t>Уплата  налога  на имущество организаций и земельного налога. Постановление администрации от15.10.2018 г. №1463 "Об уплате налога на  имущество муниципальными учреждениями на 2019-2021годы"</t>
  </si>
  <si>
    <t>Услуги связи,содержание имущества , увеличение стоимости материальных запасов. Постановление администрации  от 09.10.2018г.№ 1424"Об установлении нормативов затрат  на 2019-2021 годы" Постановление  администрации  от 16.10.2018г." №1486 "Об установлении  норматива  прочих  органам местного самоуправления и муниципальным учреждениям на 2019-2021 годы"</t>
  </si>
  <si>
    <t>Уплата  налога  на имущество организаций и земельного налога. Постановление администрации от15.10.2018 г. №1463 "Об уплате налога на  имущество муниципальными учреждениями на 2019-2021годы"Постановление  администрации  от 15.10.2018 г. №1464 "О уплате  земельного налога муниципальными  учреждениями  на 2019 год и плановый период 2020 и 2021 год"</t>
  </si>
  <si>
    <t>Постановление  администрации  от 15.10.2018г.№1467 "Об основных направлениях бюджетной и налоговой политики ЗАТО г.Радужный и исходных данных для составления  проекта бюджета  ЗАТО г.Радужный на 2019 год и на плановый период 2020 и 2021 годов"</t>
  </si>
  <si>
    <t>Постановление  администрации от 15.10.2018г.  №1474  "Об установлении норматива  затрат на проведение  мероприятий  на выполнение землеустроительных работ и услуг по оценке недвижимого  имущества находящегося  в муниципальной собственности  ЗАТО г.Радужный Владимирской обл. на 2019-2021г."</t>
  </si>
  <si>
    <t>Постановление  администрации  от15.10.2018г"Обустановлении норматива  затрат на проведение мероприятий  на выполнение  землеустроительных работ и услуг по оценке недвижимого имущества,находящегося в муниципальной  собственности  ЗАТО  г.Радужный Владимирской области  на2019-2021 годы"</t>
  </si>
  <si>
    <t>Уплата  налога  на имущество организаций и земельного налога. Постановление администрации от15.10.2018 г. №1463 "Об уплате налога на  имущество муниципальными учреждениями на 2019-2021годы"Постановление  администрации  от 15.10.2018 г. №1464 "О уплате  земельного  налога  муниципальными  учреждениями  на 2019 год и плановый период  2020 и 2021годов"</t>
  </si>
  <si>
    <t xml:space="preserve"> Постановление  администрации  от 16.10.2018г." №1486 "Об установлении  норматива  прочих затрат  органам местного самоуправления и муниципальным учреждениям на 2019-2021 годы"</t>
  </si>
  <si>
    <t>Услуги связи,содержание имущества , увеличение стоимости материальных запасов. Постановление администрации  от 09.10.2018г.№ 1424"Об установлении нормативов затрат  на 2019-2021 годы" Постановление  администрации  от 16.10.2018г." №1486 "Об установлении  норматива  прочих  затрат  органам местного самоуправления и муниципальным учреждениям на 2019-2021 годы"</t>
  </si>
  <si>
    <t>Услуги связи,содержание имущества , увеличение стоимости материальных запасов. Постановление администрации  от 09.10.2018г.№ 1424"Об установлении нормативов затрат  на 2019-2021 годы"Постановление администрации от15.10.2018г. №1475"Об установлении  норматива  затрат на дополнительное профессиональное  образование  органам  местного самоуправления  и муниципальным учреждениям,финансовое обеспечение  деятельности ,которых осуществляется з а счет средств бюджета  г.Радужный на 2019-2021г" Постановление  администрации  от 16.10.2018г." №1486 "Об установлении  норматива  прочих затрат  органам местного самоуправления и муниципальным учреждениям на 2019-2021 годы"</t>
  </si>
  <si>
    <t>Услуги связи,содержание имущества , увеличение стоимости материальных запасов. Постановление администрации  от 09.10.2018г.№ 1424"Об установлении нормативов затрат  на 2019-2021 годы"Постановление администрации от15.10.2018г. №1475"Об установлении  норматива  затрат на дополнительное профессиональное  образование  органам  местного самоуправления  и муниципальным учреждениям,финансовое обеспечение  деятельности ,которых осуществляется з а счет средств бюджета  г.Радужный на 2019-2021г" Постановление  администрации  от 16.10.2018г." №1486 "Об установлении  норматива  прочих  затрат  органам местного самоуправления и муниципальным учреждениям на 2019-2021 годы"</t>
  </si>
  <si>
    <t>Услуги связи,содержание имущества , увеличение стоимости материальных запасов. Постановление администрации  от 09.10.2018г.№ 1424"Об установлении нормативов затрат  на 2019-2021 годы"Постановление администрации от15.10.2018г. №1475"Об установлении  норматива  затрат на дополнительное профессиональное  образование  органам  местного самоуправления  и муниципальным учреждениям,финансовое обеспечение  деятельности ,которых осуществляется з а счет средств бюджета  г.Радужный на 2019-2021г" Постановление  администрации  от 16.10.2018г." №1486 "Об установлении  норматива  прочих  затрат органам местного самоуправления и муниципальным учреждениям на 2019-2021 годы"</t>
  </si>
  <si>
    <t>Постановление администрации от 15.10.2018г №1462 "Об оплате транспортного   налога   муниципальным учреждением на 2019год и плановый период 2020 и 2021 годов"</t>
  </si>
  <si>
    <t>Постановление администрации от 03.10.2018г №1405 "О плате  налога за  негативное воздействие на окружающую среду   муниципальными  учреждениями на  2019 год и плановый период 2020-2021 годы</t>
  </si>
  <si>
    <t>Субсидии на предоставление  жилых помещений  детям -сиротам  и детям, оставшимся  без попечения  родителей,лицам из их числа по договорам  найма специализированных  жилых помещений согласно Постановления администрации  от 15.11.13  №1630 "Об утверждении  Положения  о порядке предоставления жилой площади  детям-сиротам и детям  оставшимся  без попечения родителей  не  имеющим  закреплнного жилого помещения"Постановление администрации  от 15.10.2018 г.№1470"Обустановлении  норматива  затрат на финансовое  обеспечение строительства , реконструкции (в том числе с элементами реставрации),технического  перевооружения объектов капитального  строительства органам  местного самоуправления и муниципальными  учреждениями на 2019-2021 годы"</t>
  </si>
  <si>
    <t xml:space="preserve"> Постановление администрации  от 16.10.2018г.№1486 "Об установлении нормативов прочих затрат органам  местного  самоуправления и муниципальным учреждениям,финансовое обеспечение деятельности которых осуществляется за счет средств бюджета  г.Радужный  Владимирской области  на 2019-2021 годы"</t>
  </si>
  <si>
    <t xml:space="preserve"> Мероприятия   по охране окружающей среды ЗАТО г.Радужный Владимирской области Согласно Постановления  администрации  от 15.10.2018г. №1472"Об установлении  норматива  затрат на капитальный ремонт муниципального  имущества ОМСУ и  муниципальным учреждениям  финансовое обеспечение деятельности ,которых  осуществляется  за счет  средств бюджета  г.Радужный  Владимирской области на 2019-2021 г."</t>
  </si>
  <si>
    <t>Поддержание в рабочем состоянии резервной электростанции.  Постановление администрации ЗАТО г. Радужный Владимирской области № 1486 от 16.10.2018г.(прил.№6)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2019-2021 годы"</t>
  </si>
  <si>
    <t>Организация работ по предупреждению ЧС. Постановление № 1486 от16.10.2018 г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2019-2021 годы"</t>
  </si>
  <si>
    <t xml:space="preserve">                                                                                                                                                                                                                                                                                                                                                                                                                                                                                                                                                                                                                                                                                                                                                                                                                              </t>
  </si>
  <si>
    <t xml:space="preserve"> Решение  СНД от 30 мая 2016 г. №8/43 "О потреблении теплоэнергии населением"</t>
  </si>
  <si>
    <t>Обслуживание пунктов разбора и станции подкачки воды. Постановление администрации ЗАТО г. Радужный Владимирской области № 1486 от 16.10.2018г."Об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2019-2021 годы"</t>
  </si>
  <si>
    <t>Мероприятия по охране окружающей среды.  Постановление администрации ЗАТО г. Радужный Владимирской области №1486 от 16.10.2018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2019-2021 годы"</t>
  </si>
  <si>
    <t>Устройство пандусов.  Постановление администрации ЗАТО г. Радужный Владимирской области №1486 от 16.10.2018г.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2019-2021 годы"</t>
  </si>
  <si>
    <t>Закупка товаров,работ  и услуг. Постановление  администрации  от 15.10.2018г. №1472"Об установлении  норматива  затрат на капитальный ремонт муниципального  имущества ОМСУ и  муниципальным учреждениям  финансовое обеспечение деятельности ,которых  осуществляется  за счет  средств бюджета  г.Радужный  Владимирской области на 2019-2021 г."</t>
  </si>
  <si>
    <t>Работы по  ликвидации несанкционированных  свалок. Постановление администрации от 09.10.2018г. 1424 "Об установлении нормативов прочих затрат органам  местного самоуправления  и муниципальным учреждениям,финансовое обеспечение  деятельности  которых  осуществляется  за ссчет бюджета г.Радужный на 2019-2021 годы"</t>
  </si>
  <si>
    <t>Субсидии бюджетным учреждениям  на иные цели. Постановление администрации от15.10.2018г. №1474"Об установлении нормативов  городских мероприятий на территории  ЗАТО г.Радужный на 2019-2021г"</t>
  </si>
  <si>
    <t xml:space="preserve">Субсидии бюджетным  учреждениям  на иные цели.Постановление администрации от15.10.2018г. №1473"Об установлении нормативо взатрат  на  проведение городских мероприятий на территории ЗАТО г.Радужный на 2019-2021г" </t>
  </si>
  <si>
    <t>Субсидии на иные цели (Основное мероприятие"Организация отдыха в лагерях с дневным пребыванием")Постановление администрации  от 15.10.2018г.№1473 "Об установлении пормативов на проведение городских мероприятий на территории ЗАТО на 2019-2021г"</t>
  </si>
  <si>
    <t>Субсидии бюджетным учреждениям на финансовое обеспечение государственного (муниципального)задания на оказание государственных (муниципальных)услуг учреждение ЦВР "Лад"Постановление №1472  от 15.10.2018г.г."Об установлении норматива  прочих затрат органам местного самоуправления и муниципальным учреждениям,финансовое обеспечение которых осуществляется за счет средств бюджета г.Радужный Владимирской области на 2019-2021 годы"</t>
  </si>
  <si>
    <t>Проект соглашения  с департаментом образования Владимирской области 2019-2021г</t>
  </si>
  <si>
    <t>Субсидии бюджетным учреждениям на иные цели  в целях повышения правовой культуры Постановление №1473от 15.10.2018г. "Об установлении номатива затрат на проведение городских мероприятий на территории ЗАТО г.Радужный Владимирской области на 2019-2021 годы"</t>
  </si>
  <si>
    <t>Постановление №1473 от 15.10.2018г. "Об установлении номатива затрат на проведение городских мероприятий на территории ЗАТО г.Радужный Владимирской области на 2019-2021 годы"</t>
  </si>
  <si>
    <t>Субсидии бюджетным учреждениям  на иные цели.Постановление администрации ЗАТО г.Радужный Владимирской области от 16.10.2018г. г. № 1486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г.Радужный Владимирской области на 2019-2021 годы"</t>
  </si>
  <si>
    <t>Субсидии бюджетным учреждениям  на иные цели.Субсидии бюджетным учреждениям  на иные цели.Постановление администрации ЗАТО г.Радужный Владимирской области от 16.10.2018 г. № 1486"Об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г.Радужный Владимирской области на 2019-2021 годы"</t>
  </si>
  <si>
    <t>Субсидии бюджетным учреждениям  на иные цели.  Постановление администрации ЗАТО г.Радужный Владимирской области от 16.10.2018 г.№ 1486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г.Радужный Владимирской области на 2019-2021 годы"</t>
  </si>
  <si>
    <t>Субсидии бюджетным учреждениям  на иные цели.Постановление администрации ЗАТО г.Радужный Владимирской области от 16.10.2018 г. № 1486"Об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г.Радужный Владимирской области на 2019-2021 годы"</t>
  </si>
  <si>
    <t>Субсидии бюджетным учреждениям  на иные цели.  Постановление администрации ЗАТО г.Радужный Владимирской области от16.10.2018г. №1486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г.Радужный Владимирской области на 2019-2021 годы"</t>
  </si>
  <si>
    <t>Субсидии бюджетным учреждениям  на иные цели.  Постановление администрации ЗАТО г.Радужный Владимирской области от16.10.2018г.№ 1486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г.Радужный Владимирской области на 2019-2021 годы"</t>
  </si>
  <si>
    <t>Субсидии бюджетным  учреждениям на  иные цели   Постановление №1473 от 15.10.2018г. "Об установлении номатива затрат на проведение городских мероприятий на территории ЗАТО г.Радужный Владимирской области на 2019-2021 годы"</t>
  </si>
  <si>
    <t xml:space="preserve"> Проект соглашения  с департаментом образования Владимирской области 2019-2021г</t>
  </si>
  <si>
    <t xml:space="preserve"> Проект соглашения  с департаментом образования Владимирской области 2019-2021 г.</t>
  </si>
  <si>
    <t>Фонд оплаты труда учреждения (решение СНД от 06.02.2017г. №2/12 "Об утверждении Положения об оплате труда работников муниципальных бюджетных,казенных иавтономных  учреждений ЗАТО г.Радужный  Владимирской области"Постановление администрации  ЗАТО г.Радужный Владимирской области от25.05.2012г.№739" Об утверждении Положения  об оплате труда работников МКУ "Дорожник"</t>
  </si>
  <si>
    <t>Проведение городских культурно-масовых мероприятий.   Постановление №1473 от15.10.2018г. "Об установлении номатива затрат на проведение городских мероприятий на территории ЗАТО г.Радужный Владимирской области на 2019-2021 годы"</t>
  </si>
  <si>
    <t>Субсидии  бюджетным  учреждениям  на иные цели(проведение ремонтных работ в рамках текущего ремонта)Постановление администрации ЗАТО г. Радужный Владимирской области № 1472от 15.10.2018г.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2019-2021 годы"</t>
  </si>
  <si>
    <t xml:space="preserve">Проведение меропрятий по поддержке детей -инвалидов ,семей  с детьми инвалидами,многодетных семей.  Постановление №1473 от 15.10.2018г. "Об установлении номатива затрат на проведение городских мероприятий на территории ЗАТО г.Радужный Владимирской области на 2019-2021 годы" </t>
  </si>
  <si>
    <t xml:space="preserve">Проведение городских мероприятий  в библиотеке по повышению правовой культуры  населения.Постановление №1473от15.10.2018г. "Об установлении номатива затрат на проведение городских мероприятий на территории ЗАТО г.Радужный Владимирской области на 2019-2021 годы" </t>
  </si>
  <si>
    <t>Субсидии бюджетным учреждениям на иные цели.Постановление №1473 от 15.10.2018г. "Об установлении номатива затрат на проведение городских мероприятий на территории ЗАТО г.Радужный Владимирской области на 2019-2021 годы"</t>
  </si>
  <si>
    <t>Прочая  закупка товаров,работ и услуг для обеспечения государственных (муниципальных) нужд.Постановление №1473от 15.10.2018г. "Об установлении номатива затрат на проведение городских мероприятий на территории ЗАТО г.Радужный Владимирской области на 2019-2021 годы"</t>
  </si>
  <si>
    <t>Субсидии  бюджетным учреждениям на финансовое обеспечение государственного(муниципального )задания  на оказание  государственных(муниципальных) услуг (выполнении работ)Распоряжение главы города ЗАТО г. Радужный Владимирской области "Об утверждении Положения о муниципальном учреждении культуры Культурный центр "Досуг" ЗАТО г. Радужный" от 29.11.2006 №1012"; Постановление главы города ЗАТО г. Радужный Владимирской области "Об утверждении Положения об системе оплаты труда работников муниципальных бюджетных учреждений культуры ЗАТО г.Радужный Владимирской области" от 04.10.2016 №1520; Постановление администрации ЗАТО г. Радужный Владимирской области "Об установлении норматива затрат на информационн-коммуникационные технологии органам местного самоуправления и муниципальным учреждениям, финансовое обеспечение деятельности которых осуществляется за счёт средств бюджета г. Радужный Владимирской области на 2019-2021 годы" от 09.10.2018 №1424 Постановление администрации ЗАТО г. Радужный Владимирской области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счёт средств бюджета г. Радужный Владимирской области на 2019-2021 годы" от 16.10.2018 №1486; Постановление администрации ЗАТО г. Радужный Владимирской области "О плате за негативное воздействие на окружающую среду муниципальными учреждениями на 2019 год и плановый период 2020 и 202 гг" от 20.10.2017 №1405; Постановление администрации ЗАТО г. Радужный Владимирской области "Об оплате налога на имущество муниципальными учреждениями на 2018 год и плановый период 2019 и 2020 годов" от 02.10.2017 № 1489; Постановление администрации ЗАТО г. Радужный Владимирской области "Об оплате земельного налога муниципальными учреждениями на 2018 год и плановый период 2019 и 2020 годов" от 02.10.2017 №1491; Постановление администрации ЗАТО г. Радужный Владимирской области "Об оплате транспортного налога муниципальными учреждениями на 2018 год и плановый период 2019 и 2020 годов" от 02.10.2017 №1490</t>
  </si>
  <si>
    <t xml:space="preserve">Организация отдыха и оздоровление детейв каникулярное время находящихся в трудной жизненной  ситуации.Постановление №1695 от 27.10.2018г. "Об установлении номатива затрат на проведение городских мероприятий на территории ЗАТО г.Радужный Владимирской области на 2019-2021 годы"  </t>
  </si>
  <si>
    <t>Фонд оплаты труда государственных(муниципальных )органов Решение СНД от 06.02.2017г №2/11"Об утверждении Положения  об оплате труда  муниципальных служащих ОМСУ муниципального образования ЗАТО г.Радужный Владимирской области;Решение  СНД от 22.01.2018 г. №1/3 "О внесении  изменений в решение Совета  народных депутатов ЗАТО г.Радужный Владимирской  области от 06.02.2017 года №2/11 "Об уверждении Положения об оплате  труда муниципальных  служащих органов  местного  самоуправления муниципального  образования  ЗАТО  г.Радужный Владимирской области"</t>
  </si>
  <si>
    <t>Фонд оплаты труда государственных (муниципальных ) органов согласно Решения  СНД от 06.02.2017г. №2/10 "Об утверждении Положения об оплате труда лиц замещающих муниципальные должности в ОМСУ муниципального образования  ЗАТО г.Радужный "Решение  СНД от 22.01.2018 г. №1/2 "О внесении  изменений в решение Совета  народных депутатов ЗАТО г.Радужный Владимирской  области от 06.02.2017 года №2/10 "Об уверждении Положения об оплате  труда муниципальных  служащих органов  местного  самоуправления муниципального  образования  ЗАТО  г.Радужный Владимирской области"</t>
  </si>
  <si>
    <t>Фонд оплаты труда учреждения (решение СНД от 06.02.2017г. №2/12 "Об утверждении Положения об оплате труда работников муниципальных бюджетных,казенных иавтономных  учреждений ЗАТО г.Радужный  Владимирской области"Постановление  администрации  от 25.01.2018 г.  №87 "О внесении  изменений  в Положение  об оплате  труда  работников  муниципальных казенных учреждений  ЗАТО г.Радужный Владимирской области, утвержденное  постановлением администрации ЗАТО  г.Радужный Владимирской области  от 01.06. 2011г. №663.</t>
  </si>
  <si>
    <t>0610140200</t>
  </si>
  <si>
    <t>0620120220</t>
  </si>
  <si>
    <t>0610120220</t>
  </si>
  <si>
    <t>0610220220</t>
  </si>
  <si>
    <t>0610300590</t>
  </si>
  <si>
    <t>0500420220</t>
  </si>
  <si>
    <t>0500220220</t>
  </si>
  <si>
    <t>0750370040</t>
  </si>
  <si>
    <t>07601L4970</t>
  </si>
  <si>
    <t>07601R4970</t>
  </si>
  <si>
    <t>0750170090</t>
  </si>
  <si>
    <t>Соглашение с департаментом</t>
  </si>
  <si>
    <t>Софинансирование  строительства и реконструкции объектов  спортивной направленности</t>
  </si>
  <si>
    <t>Субсидии на софинансирование строительства и реконструкции  объектов  спортивной направлености</t>
  </si>
  <si>
    <t>01.01.2019г</t>
  </si>
  <si>
    <t>16202S1410</t>
  </si>
  <si>
    <t>Разработка  плана социально-экономического развития</t>
  </si>
  <si>
    <t>Соглашение с департаментом ( Субсидии на обеспечение профилактики детского  дорожно-транспортного  травматизма)</t>
  </si>
  <si>
    <t>Соглашение с департаментом(Субсидии  на мероприятия по созданию и оборудованию кабинетов наркопрфилактики в образовательных организациях)</t>
  </si>
  <si>
    <t>Услуги связи,содержание имущества , увеличение стоимости материальных запасов. Постановление администрации от09.10.2018г. №1424"Об установлении нормативов затрат  на информационно-коммуникационные технологии  органам  местного самоуправления и муниципальным  учреждениям на 2019-2021 годы"</t>
  </si>
  <si>
    <t>Услуги связи,содержание имущества , увеличение стоимости материальных запасов. Постановление администрации от09.10.2018г. №1424"Об установлении нормативов затрат  наинформационно-коммуникационные технологии  органам  местного самоуправления и муниципальным  учреждениям на 2019-2021 годы"</t>
  </si>
  <si>
    <t>Решение городского совета народных депутатов от15.11.2010 г.№21/87"Об утверждении Положения о совете  народных депутатов ЗАТО  г.Радужный Владимирской области"</t>
  </si>
  <si>
    <t>Распоряжение  СНД от 21.10.2016 г. № 6 " Об установлении норматива прочих затрат ЗАТО г.Радужный Владимирской области  на 2019-2021 годы""</t>
  </si>
  <si>
    <t>Распоряжение  СНД от 16.10.2018г. № 6   " Об установлении норматива на  информационно-коммуникационные технологии Совета  народных депутатов ЗАТО г.Радужный Владимирской области  на 2019-2021 годы"                   "</t>
  </si>
  <si>
    <t>Решение СНД от 14.07.2014 № 10/44 "Об утверждении порядка и размеров возмещения расходов, связанных со служебными командировками"Постановление  администрации   от 16.10.2018 г.№ 1486 "об установлении  норматива  прочих затрат органов местного  самоуправления  и муниципальным  учреждениям, финансовое  обеспечение  деятельности  которых осуществляется за счет средств бюджета ЗАТО г.Радужный Владимирской области  на 2019-2021 годы"</t>
  </si>
  <si>
    <t>Субсидии на  предоставление жилищных субсидий государственным  гражданским  служащим  Владимирской  области ,работникам  государственных  учреждений,финансируемых из областного  бюджета, муниципальным  служащим  и работникам учреждений бюджетной сферы,финансируемых из местного бюджета.</t>
  </si>
  <si>
    <t>Субсидии  гражданам  на предоставление  жилищных субсидий</t>
  </si>
  <si>
    <t xml:space="preserve">          Субвенция  бюджетам городских округов на мероприятия по обеспечению жильем отдельных  категорий  граждан, установленных Федеральными законами от12.01.1995г. №5-ФЗ "О ветеранах" и от 24.11.1995г. №181-ФЗ "О социальной защите инвалидов в Российской Федерации "</t>
  </si>
  <si>
    <t>Постановление Главы города от 29.12.07г №595."О б утверждении административного регламента исполнения отдельных государственных полномочий по обеспечению жильем отдельных категорий граждан,предусмотренных Федеральными законами"О ветеранах""О социальной защите инвалидов в Российской Федерации"</t>
  </si>
  <si>
    <t>Р-1.4.0.0.2.0.013</t>
  </si>
  <si>
    <t>Р-1.4.0.0.1.0.016</t>
  </si>
  <si>
    <t>Р-1.4.0.0.2.0.017</t>
  </si>
  <si>
    <t>Р-1.4.1.0.1.0.018</t>
  </si>
  <si>
    <t>Р-1.4.1.0.2.0.019</t>
  </si>
  <si>
    <t>Р-1.4.0.0.1.0.021</t>
  </si>
  <si>
    <t>Обслуживание муниципального долга Решение городского Совета народных депутатов от 07.09.2009г. № 14/126 "Об утверждении  Положения о муниципальном долге   ЗАТО г.Радужный Владимирской области"</t>
  </si>
  <si>
    <t xml:space="preserve">                                                                                                                                                                                                                                                                                                                     </t>
  </si>
  <si>
    <t>Постановление Правительства Российской федерации  от 03.11.1994 г. №1206 "Об  утверждении порядка  назначения и выплаты ежемесячных  компенсационных выплат отдельным  категориям граждан"</t>
  </si>
  <si>
    <t>Услуги связи,содержание имущества , увеличение стоимости материальных запасов. Постановление администрации  от 09.10.2018г.№ 1424"Об установлении нормативов затрат  на информационно-коммуникационные технологии  на 2019-2021 годы" Постановление  администрации  от 16.10.2018г." №1486 "Об установлении  норматива  прочих  затрат органам местного самоуправления и муниципальным учреждениям на 2019-2021 годы"</t>
  </si>
  <si>
    <t>Бюджетный  Кодекс РФ статья 81 п.3  Постановление  главы города от 09.02.2009 г. №68 "Об утверждении Положения о порядке  Формирования  и расходования  средств резервного  фонда  администрации  ЗАТО г.Радужный"Постановление  администрации  от 06.07.2017 г. №1030 "О внесении  изменений в Положение  о порядке формирования  и расходования  средств резервного  фонда  администрации  ЗАТО г.Радужный"</t>
  </si>
  <si>
    <t>Приобретение товаров,  работ,  услуг  в пользу  граждан в целях их социального обеспечения согласно  Решения СНД от 22.10.2018г.  №16/76"Об утверждении стоимости проездных билетов на автобусах маршрута  №115 г.Радужный-г.Владимир"</t>
  </si>
  <si>
    <t>Установка МАФ, обслуживание ливневой канализации.  Постановление администрации ЗАТО г. Радужный Владимирской области № 1486 от16.10.2018г."Об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2019-2021 годы"</t>
  </si>
  <si>
    <t>Обслуживание наружного освещения.  Постановление администрации ЗАТО г. Радужный Владимирской области № 1486 от 16.10.2018г.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2019-2021 годы"</t>
  </si>
  <si>
    <t>Создание комфортной среды (благоустройство дворовых территорий многоквартирных жилых домов). Постановление администрации ЗАТО г. Радужный Владимирской области № 1472 от 15.10.2018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2019-2021 годы"</t>
  </si>
  <si>
    <t>Соглашение с  департаментом  (Субсидии на поддержку государственных  программ субъектов  Российской Федерации  и  муниципальных  програм  формирования современной  городской  среды и на поддержку обустройства  мест массового отдыха населения (городских парков))</t>
  </si>
  <si>
    <t>Услуги для обеспечения  муниципальных нужд.  Постановление администрации ЗАТО г. Радужный Владимирской области № 1486 от 16.10.2018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2018-2021 годы"</t>
  </si>
  <si>
    <t>Содержание имущества: приборы учета-1950 т.р.; пож.сигнализация -180 т.р.; , диагностика лифтов 181,0т.р; взносы на ремонт  общего имущества многоквартирных домов в части муниципального жилья (6,5*31,76тыс.кв.м*12) 926,6.т.руб. Постановление администрации ЗАТО г. Радужный Владимирской области № 1486  от 16.10.2018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2019-2021 годы"</t>
  </si>
  <si>
    <t xml:space="preserve">Содержание имущества: узлы учета на вводе в город, сбор и передача информации. Постановление  администрации   от 16.10.2018г. № 1486 "Об установлении нормативапрочих затра ОМСУ и муниципальным учреждениям, финансовое обеспечение деятельности которых осуществляется за счет средств бюджета г.Радужный Владимирской области  на 2019-2021 годы" </t>
  </si>
  <si>
    <t>Содержание имущества: видеонаблюдение -100 т.р.; утилизация ламп-50 т.р.; предоставление информ.гидрометео.-100 т.р. Постановление администрации ЗАТО г. Радужный Владимирской области № 1486 от 16.10.2018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2019-2021 годы"</t>
  </si>
  <si>
    <t>Постановление администрации ЗАТО г. Радужный Владимирской области № 1472 от 15.10.2018г."Об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обеспечение,которых осуществляется за счет средств бюджета ЗАТО г.Радужный  на 2019-2021 годы". Концессионное соглашение в отношении системы коммунальной инфраструктуры(централизованная система холодного водоснабжения) на территории ЗАТО г.Радужный Владимирской области от 17.09.2015 г. рег.№ 2015-02-ВС.  Концессионное соглашение в отношении системы коммунальной инфраструктуры(единой закрытой системы теплоснабжения) на территории ЗАТО г.Радужный Владимирской области от 17.09.2015 г. рег.№ 2015-01-ТС.</t>
  </si>
  <si>
    <t>Установка приборов учета вмуниципальном жилищном фонде. Постановление администрации ЗАТО г. Радужный Владимирской области №1472 от 15.10.2018г."Об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2019-2021 годы"</t>
  </si>
  <si>
    <t>Ремонт ДОУ № 3.  Постановление администрации ЗАТО г. Радужный Владимирской области № 1610 от 19.10.2017 "Об установлении норматива  затрат на текущий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</si>
  <si>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Ремонт ДОУ №6.  Постановление администрации ЗАТО г. Радужный Владимирской области № 1610 от 19.10.2017 "Об установлении норматива  затрат на текущий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</si>
  <si>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РемонтСШ №1.  Постановление администрации ЗАТО г. Радужный Владимирской области № 1610 от 19.10.2017 "Об установлении норматива  затрат на текущий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</si>
  <si>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Ремонт СШ №2  Постановление администрации ЗАТО г. Радужный Владимирской области № 1610 от 19.10.2017 "Об установлении норматива  затрат на текущий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</si>
  <si>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 xml:space="preserve">                                                                                                                                                                                                                                                                                                                   </t>
  </si>
  <si>
    <t xml:space="preserve">                                                         </t>
  </si>
  <si>
    <t xml:space="preserve">                                                                                                                                </t>
  </si>
  <si>
    <t>Ремонт цвр "ЛАД"  Постановление администрации ЗАТО г. Радужный Владимирской области № 1610 от 19.10.2017 "Об установлении норматива  затрат на текущий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</si>
  <si>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Ремонт "ДШИ"  Постановление администрации ЗАТО г. Радужный Владимирской области № 1610 от 19.10.2017 "Об установлении норматива  затрат на текущий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</si>
  <si>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Ремонт ДОУ № 5.  Постановление администрации ЗАТО г. Радужный Владимирской области № 1610 от 19.10.2017 "Об установлении норматива  затрат на текущий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2018-2021 годы"</t>
  </si>
  <si>
    <t>Проведение ремонтных работ в рамках текущего  ремонта (Молодежная политика и оздоровление детей)  Постановление администрации ЗАТО г. Радужный Владимирской области № 1610 от 19.10.2017 "Об установлении норматива  затрат на текущий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</si>
  <si>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Содержание и обслуживание городского кладбища традиционного захоронения Решение ГСНД ЗАТО г. Радужный Владимирской области № 10/49 от 26.12.2005 "Об утверждении Положения "О порядке оказания ритуальных и похороных услуг на территории ЗАТО г. Радужный Владимирской области"Постановление администрации  от 07.11.2017г. №1743 "Об установлении расходов  на содержание городского кладбища" на 2018-2020 годы"</t>
  </si>
  <si>
    <t>Услуги по содержанию имущества гор.бань остановление №  490 от 06.04.17 "Об утверждении Порядка возмещения выпадающих доходов муниципальному унитарному предприятию «Жилищно-коммунальное хозяйство» от содержания городских бань"Решение  СНД  ЗАТО г.Радужный  от 15.06.2015 г. №11/54"Об утверждении  режима работы и стоимости посещения  городских бань"</t>
  </si>
  <si>
    <t>Проведение капитального ремонта ДОУ-№5Постановление администрации ЗАТО г. Радужный Владимирской области № 1610 от 19.10.2017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2018-2021 годы"</t>
  </si>
  <si>
    <t>Предоставление многодетным семьям  социальных  выплат на приобретение жилья.(Проект соглашения на 2019-2021од)</t>
  </si>
  <si>
    <r>
      <t>Строительство сетей газоснабжения, канализации в 7/1 квартале.  Постановление администрации ЗАТО г. Радужный Владимирской области № 1470  от 15.10.2018 г. "Об установлении норматива затрат на финансовое обеспечение строительства, реконструкции (в том числе с элементами реставрации), технического перевооружения объектов капитального строительства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r>
    <r>
      <rPr>
        <b/>
        <sz val="9"/>
        <rFont val="Times New Roman"/>
        <family val="1"/>
        <charset val="204"/>
      </rPr>
      <t>( Соглашение с департаментом)</t>
    </r>
  </si>
  <si>
    <r>
      <t xml:space="preserve">Субсидии  на строительство социального жилья  и приобретения  жилых помещений для граждан , нуждающихся  в улучшении  жилищных условий </t>
    </r>
    <r>
      <rPr>
        <sz val="9"/>
        <rFont val="Times New Roman"/>
        <family val="1"/>
        <charset val="204"/>
      </rPr>
      <t>(Соглашение с департаментом )</t>
    </r>
  </si>
  <si>
    <t xml:space="preserve"> Обеспечение  территорий документацией  для осуществления  градостроительной деятельности. Постановление администрации ЗАТО г. Радужный Владимирской области № 491 от 06.04.2017 "Об установлении норматива затрат на финансовое обеспечение строительства, реконструкции (в том числе с элементами реставрации), технического перевооружения объектов капитального строительства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 ( соглашение с департаментом)</t>
  </si>
  <si>
    <t>Услуги связи,содержание имущества , увеличение стоимости материальных запасов. Постановление администрации  от 09.10.2018г.№ 1424"Об установлении нормативов затрат  на информационно-коммуникационные  технологии  на2019-2021 годы" Постановление  администрации  от 16.10.2018г." №1486 "Об установлении  норматива  прочих  органам местного самоуправления и муниципальным учреждениям на 2019-2021 годы"</t>
  </si>
  <si>
    <t>Субсидии  бюджетным учреждениям на финансовое обеспечение государственного(муниципального )задания  на оказание  государственных(муниципальных) услуг (выполнении работ)Распоряжение главы города ЗАТО г. Радужный Владимирской области "Об утверждении Положения о муниципальном учреждении культуры Культурный центр "Досуг" ЗАТО г. Радужный" от 29.11.2006 №1012"; Постановление главы города ЗАТО г. Радужный Владимирской области "Об утверждении Положения об системе оплаты труда работников муниципальных бюджетных учреждений культуры ЗАТО г.Радужный Владимирской области" от 04.10.2016 №1520; Постановление администрации ЗАТО г. Радужный Владимирской области "Об установлении норматива затрат на информационн-коммуникационные технологии органам местного самоуправления и муниципальным учреждениям, финансовое обеспечение деятельности которых осуществляется за счёт средств бюджета г. Радужный Владимирской области на 2019-2021 годы" от 09.10.2018г№1424; Постановление администрации ЗАТО г. Радужный Владимирской области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счёт средств бюджета г. Радужный Владимирской области на 2019-2021 годы" от 16.10.2018г. №1486;Постановление администрации ЗАТО г. Радужный Владимирской области "О плате за негативное воздействие на окружающую среду муниципальными учреждениями на 2019 год и плановый период 2020 и 2021 гг" от 03.10.2018г №1405; Постановление администрации ЗАТО г. Радужный Владимирской области "Об оплате налога на имущество муниципальными учреждениями на 2019 год и плановый период 2020 и 2021 годов" от 15.10.2018г.№ 1463; Постановление администрации ЗАТО г. Радужный Владимирской области "Об оплате земельного налога муниципальными учреждениями на 2019 год и плановый период 2020 и 2021 годов" от 15.10.2018г. №1464; Постановление администрации ЗАТО г. Радужный Владимирской области "Об оплате транспортного налога муниципальными учреждениями на 2019 год и плановый период 2020 и 2021 годов" от15.10.2018г. №1462.Постановление администрации  от 22.10.2018г. №1510 "Об  установлении  норматива затрат на коммунальные услуги органам местного самоуправления и муниципальным учреждениям на 2019-2021 годы"Постановление администрации  от 15.10.2018г. №1475"Об установлении  норматива  затрат на дополнительное и  профессиональное  образование ОМС У и муниципальным учреждениям на 2019-2021 годы</t>
  </si>
  <si>
    <t>Субсидии  бюджетным учреждениям на финансовое обеспечение государственного(муниципального )задания  на оказание  государственных(муниципальных) услуг (выполнении работ)Распоряжение главы города ЗАТО г. Радужный Владимирской области "Об утверждении Положения о муниципальном учреждении культуры МБУ ДОД"ДШИ" ЗАТО г. Радужный" от 05.03.2007г.№185"; Постановление главы города ЗАТО г. Радужный Владимирской области "Об утверждении Положения об системе оплаты труда работников муниципальных бюджетных учреждений культуры ЗАТО г.Радужный Владимирской области" от 09.09.2008г №490; Постановление администрации ЗАТО г. Радужный Владимирской области "Об установлении норматива затрат на информационн-коммуникационные технологии органам местного самоуправления и муниципальным учреждениям, финансовое обеспечение деятельности которых осуществляется за счёт средств бюджета г. Радужный Владимирской области на 2019-2021 годы" от 09.10.2018г№1424; Постановление администрации ЗАТО г. Радужный Владимирской области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счёт средств бюджета г. Радужный Владимирской области на 2019-2021 годы" от 16.10.2018г. №1486;Постановление администрации ЗАТО г. Радужный Владимирской области "О плате за негативное воздействие на окружающую среду муниципальными учреждениями на 2019 год и плановый период 2020 и 2021 гг" от 03.10.2018г №1405; Постановление администрации ЗАТО г. Радужный Владимирской области "Об оплате налога на имущество муниципальными учреждениями на 2019 год и плановый период 2020 и 2021 годов" от 15.10.2018г.№ 1463; Постановление администрации ЗАТО г. Радужный Владимирской области "Об оплате земельного налога муниципальными учреждениями на 2019 год и плановый период 2020 и 2021 годов" от 15.10.2018г. №1464;Постановление администрации  от 15.10.2018г. №1475"Об установлении  норматива  затрат на дополнительное и  профессиональное  образование ОМС У и муниципальным учреждениям на 2019-2021 годы</t>
  </si>
  <si>
    <t>Субсидии  бюджетным учреждениям на финансовое обеспечение государственного(муниципального )задания  на оказание  государственных(муниципальных) услуг (выполнении работ)Распоряжение главы города ЗАТО г. Радужный Владимирской области "Об утверждении Положения о муниципальном учреждении культуры (МБОУ ДОД ДЮСШ) ЗАТО г. Радужный" от 29.11.2006 №1010"; Постановление главы города ЗАТО г. Радужный Владимирской области "Об утверждении Положения об системе оплаты труда работников муниципальных бюджетных учреждений культуры ЗАТО г.Радужный Владимирской области" от 09.09.2008г. №490; Постановление администрации ЗАТО г. Радужный Владимирской области "Об установлении норматива затрат на информационн-коммуникационные технологии органам местного самоуправления и муниципальным учреждениям, финансовое обеспечение деятельности которых осуществляется за счёт средств бюджета г. Радужный Владимирской области на 2019-2021 годы" от 09.10.2018г№1424; Постановление администрации ЗАТО г. Радужный Владимирской области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счёт средств бюджета г. Радужный Владимирской области на 2019-2021 годы" от 16.10.2018г. №1486;Постановление администрации ЗАТО г. Радужный Владимирской области "О плате за негативное воздействие на окружающую среду муниципальными учреждениями на 2019 год и плановый период 2020 и 2021 гг" от 03.10.2018г №1405; Постановление администрации ЗАТО г. Радужный Владимирской области "Об оплате налога на имущество муниципальными учреждениями на 2019 год и плановый период 2020 и 2021 годов" от 15.10.2018г.№ 1463; Постановление администрации ЗАТО г. Радужный Владимирской области "Об оплате земельного налога муниципальными учреждениями на 2019 год и плановый период 2020 и 2021 годов" от 15.10.2018г. №1464; Постановление администрации ЗАТО г. Радужный Владимирской области "Об оплате транспортного налога муниципальными учреждениями на 2019 год и плановый период 2020 и 2021 годов" от15.10.2018г. №1462.Постановление администрации  от 15.10.2018г. №1475"Об установлении  норматива  затрат на дополнительное и  профессиональное  образование ОМС У и муниципальным учреждениям на 2019-2021 годы</t>
  </si>
  <si>
    <t>Субсидии  бюджетным учреждениям на финансовое обеспечение государственного(муниципального )задания  на оказание  государственных(муниципальных) услуг (выполнении работ)Распоряжение главы города ЗАТО г. Радужный Владимирской области "Об утверждении Положения о муниципальном учреждении культуры(МБУК ОБ)" ЗАТО г. Радужный" от27.11.2006 №1006"; Постановление главы города ЗАТО г. Радужный Владимирской области "Об утверждении Положения об системе оплаты труда работников муниципальных бюджетных учреждений культуры ЗАТО г.Радужный Владимирской области" от 04.10.2016 №1520; Постановление администрации ЗАТО г. Радужный Владимирской области "Об установлении норматива затрат на информационн-коммуникационные технологии органам местного самоуправления и муниципальным учреждениям, финансовое обеспечение деятельности которых осуществляется за счёт средств бюджета г. Радужный Владимирской области на 2019-2021 годы" от 09.10.2018г№1424; Постановление администрации ЗАТО г. Радужный Владимирской области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счёт средств бюджета г. Радужный Владимирской области на 2019-2021 годы" от 16.10.2018г. №1486.Постановление администрации  от 15.10.2018г. №1475"Об установлении  норматива  затрат на дополнительное и  профессиональное  образование ОМС У и муниципальным учреждениям на 2019-2021 годы</t>
  </si>
  <si>
    <t>Субсидии  бюджетным учреждениям на финансовое обеспечение государственного(муниципального )задания  на оказание  государственных(муниципальных) услуг (выполнении работ)Распоряжение главы города ЗАТО г. Радужный Владимирской области "Об утверждении Положения о муниципальном учреждении культуры (МБУК МСДЦ)" ЗАТО г. Радужный" от 13.07.2011г. №891"; Постановление главы города ЗАТО г. Радужный Владимирской области "Об утверждении Положения об системе оплаты труда работников муниципальных бюджетных учреждений культуры ЗАТО г.Радужный Владимирской области" от 04.10.2016 №1520; Постановление администрации ЗАТО г. Радужный Владимирской области "Об установлении норматива затрат на информационн-коммуникационные технологии органам местного самоуправления и муниципальным учреждениям, финансовое обеспечение деятельности которых осуществляется за счёт средств бюджета г. Радужный Владимирской области на 2019-2021 годы" от 09.10.2018г№1424; Постановление администрации ЗАТО г. Радужный Владимирской области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счёт средств бюджета г. Радужный Владимирской области на 2019-2021 годы" от 16.10.2018г. №1486;Постановление администрации ЗАТО г. Радужный Владимирской области "О плате за негативное воздействие на окружающую среду муниципальными учреждениями на 2019 год и плановый период 2020 и 2021 гг" от 03.10.2018г №1405; Постановление администрации ЗАТО г. Радужный Владимирской области "Об оплате налога на имущество муниципальными учреждениями на 2019 год и плановый период 2020 и 2021 годов" от 15.10.2018г.№ 1463; Постановление администрации ЗАТО г. Радужный Владимирской области "Об оплате земельного налога муниципальными учреждениями на 2019 год и плановый период 2020 и 2021 годов" от 15.10.2018г. №1464;.Постановление администрации  от 15.10.2018г. №1475"Об установлении  норматива  затрат на дополнительное и  профессиональное  образование ОМС У и муниципальным учреждениям на 2019-2021 годы"Постановление администрации  от 22.10.2018г. №1510 "Об  установлении  норматива затрат на коммунальные услуги органам местного самоуправления и муниципальным учреждениям на 2019-2021 годы"</t>
  </si>
  <si>
    <t>Субсидии  бюджетным учреждениям на финансовое обеспечение государственного(муниципального )задания  на оказание  государственных(муниципальных) услуг (выполнении работ)Распоряжение главы города ЗАТО г. Радужный Владимирской области "Об утверждении Положения о муниципальном учреждении культуры "Парк  культуры и отдыха" ЗАТО г. Радужный" от 05.03.2007г. №186"; Постановление главы города ЗАТО г. Радужный Владимирской области "Об утверждении Положения об системе оплаты труда работников муниципальных бюджетных учреждений культуры ЗАТО г.Радужный Владимирской области" от 04.10.2016 №1520; Постановление администрации ЗАТО г. Радужный Владимирской области "Об установлении норматива затрат на информационн-коммуникационные технологии органам местного самоуправления и муниципальным учреждениям, финансовое обеспечение деятельности которых осуществляется за счёт средств бюджета г. Радужный Владимирской области на 2019-2021 годы" от 09.10.2018г№1424; Постановление администрации ЗАТО г. Радужный Владимирской области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счёт средств бюджета г. Радужный Владимирской области на 2019-2021 годы" от 16.10.2018г. №1486;Постановление администрации ЗАТО г. Радужный Владимирской области "О плате за негативное воздействие на окружающую среду муниципальными учреждениями на 2019 год и плановый период 2020 и 2021 гг" от 03.10.2018г №1405; Постановление администрации ЗАТО г. Радужный Владимирской области "Об оплате налога на имущество муниципальными учреждениями на 2019 год и плановый период 2020 и 2021 годов" от 15.10.2018г.№ 1463; Постановление администрации ЗАТО г. Радужный Владимирской области "Об оплате земельного налога муниципальными учреждениями на 2019 год и плановый период 2020 и 2021 годов" от 15.10.2018г. №1464; Постановление администрации  от 15.10.2018г. №1475"Об установлении  норматива  затрат на дополнительное и  профессиональное  образование ОМС У и муниципальным учреждениям на 2019-2021 годы</t>
  </si>
  <si>
    <t>Услуги связи,содержание имущества , увеличение стоимости материальных запасов. Постановление администрации  от 09.10.2018г.№ 1424"Об установлении нормативов затрат на информационно-коммуникационные  технологии  на 2019-2021 годы"Постановление администрации от15.10.2018г. №1475"Об установлении  норматива  затрат на дополнительное профессиональное  образование  органам  местного самоуправления  и муниципальным учреждениям,финансовое обеспечение  деятельности ,которых осуществляется з а счет средств бюджета  г.Радужный на 2019-2021г" Постановление  администрации  от 16.10.2018г." №1486 "Об установлении  норматива  прочих  затрат  органам местного самоуправления и муниципальным учреждениям на 2019-2021 годы"</t>
  </si>
  <si>
    <t>Субсидии бюджетным учреждениям на финансовое обеспечение государственного (муниципального)задания на оказание государственных (муниципальных)услуг учреждение ЦВР "Лад"Постановление №1472  от 15.10.2018г.г."Об установлении норматива  прочих затрат органам местного самоуправления и муниципальным учреждениям,финансовое обеспечение которых осуществляется за счет средств бюджета г.Радужный Владимирской области на 2019-2021 годы" ,постановление главы города от 09.09.2008 г.№ 490 "Об утверждении Положения о системе оплаты  труда работников  муниципальных бюджетных учреждений отрасли образования ЗАТО г.Радужный Владимирской области"</t>
  </si>
  <si>
    <t>Субсидии бюджетным учреждениям на финансовое обеспечение государственного (муниципального)задания на оказание государственных (муниципальных)услуг учреждение ЦВР "Лад"Постановление №1486  от 16.10.2018 г.г."Об установлении норматива  прочих затрат органам местного самоуправления и муниципальным учреждениям,финансовое обеспечение которых осуществляется за счет средств бюджета г.Радужный Владимирской области на 2019-2021 годы", Решение СНД №10/46 от 05.06.2017г."Изменение в решение Совета народных депутатов от 15.05.2017г.№8/32"О финансировании летнего отдыха детей и подростков в детском оздоровительном лагере "Лесной городок", постановление главы города от 09.09.2008 г. №490 "Об утверждении Положения о системе оплаты  труда работников  муниципальных бюджетных учреждений отрасли образования ЗАТО г.Радужный Владимирской области"</t>
  </si>
  <si>
    <t>Субсидии  бюджетным  учреждениям  на финансовое  обеспечение государственного(муниципального)  задания на оказание государственных(муниципальных )услуг (выполнение  работ)Постановление №1424 от 09.10.2018г. "Об установлении норматива затрат на информационно-коммуникационные технологии органам местного самоуправления и муниципальным учреждениям,финансовое обеспечение деятельности которых осуществляется за счет средств бюджета г.Радужный Владимирской области на 2019-2021 годы", Постановление №1486 от 16.10.2018г."Об установлении норматива  прочих затрат органам местного самоуправления и муниципальным учреждениям,финансовое обеспечение которых осуществляется за счет средств бюджета г.Радужный Владимирской области на 2019-2021 годы",Постановление №1463 от15.10.2018г. "Об оплате налога на имущество муниципальными учреждениями на 2019г.и плановый период 2020 и 2021годов" ,Постановление №1462 от 15.10.2018гг. "Об оплате транспортного налога муниципальными учреждениями на 2019г. и плановый 2020 и 2021г."Постановление №1464 от 15.10.2018 "Об оплате земельного налога муниципальными учреждениями на 2019г. и плановый 2020 и 2021г",Постановление №1405 от 03.10.2018г. "О плате за негативное воздействие на окружающую среду муниципальными учреждениями на 2019 г. и плановый период 2020 и 2021г.г."Постановление№2172 от 23.12.2015 об утверждении Устава МДОУ ЦРР-д/с №3,  постановление главы города от 09.09.2008 г №490. "Об утверждении Положения о системе оплаты  труда работников  муниципальных бюджетных учреждений отрасли образования ЗАТО г.Радужный Владимирской области"</t>
  </si>
  <si>
    <t>Субсидии  бюджетным  учреждениям  на финансовое  обеспечение государственного(муниципального)  задания на оказание государственных(муниципальных )услуг (выполнение  работ)Постановление №1424 от 09.10.2018г. "Об установлении норматива затрат на информационно-коммуникационные технологии органам местного самоуправления и муниципальным учреждениям,финансовое обеспечение деятельности которых осуществляется за счет средств бюджета г.Радужный Владимирской области на 2019-2021 годы", Постановление №1486 от 16.10.2018г."Об установлении норматива  прочих затрат органам местного самоуправления и муниципальным учреждениям,финансовое обеспечение которых осуществляется за счет средств бюджета г.Радужный Владимирской области на 2019-2021 годы",Постановление №1463 от15.10.2018г. "Об оплате налога на имущество муниципальными учреждениями на 2019г.и плановый период 2020 и 2021годов" ,Постановление №1462 от 15.10.2018гг. "Об оплате транспортного налога муниципальными учреждениями на 2019г. и плановый 2020 и 2021г."Постановление №1464 от 15.10.2018 "Об оплате земельного налога муниципальными учреждениями на 2019г. и плановый 2020 и 2021г",Постановление №1405 от 03.10.2018г. "О плате за негативное воздействие на окружающую среду муниципальными учреждениями на 2019 г. и плановый период 2020 и 2021г.г."  постановление главы города от 09.09.2008 г №490. "Об утверждении Положения о системе оплаты  труда работников  муниципальных бюджетных учреждений отрасли образования ЗАТО г.Радужный Владимирской области"</t>
  </si>
  <si>
    <t>Субсидии  бюджетным  учреждениям  на финансовое  обеспечение государственного(муниципального)  задания на оказание государственных(муниципальных )услуг (выполнение  работ)Постановление №1424 от 09.10.2018г. "Об установлении норматива затрат на информационно-коммуникационные технологии органам местного самоуправления и муниципальным учреждениям,финансовое обеспечение деятельности которых осуществляется за счет средств бюджета г.Радужный Владимирской области на 2019-2021 годы", Постановление №1486 от 16.10.2018г."Об установлении норматива  прочих затрат органам местного самоуправления и муниципальным учреждениям,финансовое обеспечение которых осуществляется за счет средств бюджета г.Радужный Владимирской области на 2019-2021 годы",Постановление №1463 от15.10.2018г. "Об оплате налога на имущество муниципальными учреждениями на 2019г.и плановый период 2020 и 2021годов" ,Постановление №1462 от 15.10.2018гг. "Об оплате транспортного налога муниципальными учреждениями на 2019г. и плановый 2020 и 2021г."Постановление №1464 от 15.10.2018 "Об оплате земельного налога муниципальными учреждениями на 2019г. и плановый 2020 и 2021г",Постановление №1405 от 03.10.2018г. "О плате за негативное воздействие на окружающую среду муниципальными учреждениями на 2019 г. и плановый период 2020 и 2021г.г.",  постановление главы города от 09.09.2008 г.№490 "Об утверждении Положения о системе оплаты  труда работников  муниципальных бюджетных учреждений отрасли образования ЗАТО г.Радужный Владимирской области"</t>
  </si>
  <si>
    <t>Субсидии  бюджетным  учреждениям  на финансовое  обеспечение государственного(муниципального)  задания на оказание государственных(муниципальных )услуг (выполнение  работ)Постановление №1424 от 09.10.2018г. "Об установлении норматива затрат на информационно-коммуникационные технологии органам местного самоуправления и муниципальным учреждениям,финансовое обеспечение деятельности которых осуществляется за счет средств бюджета г.Радужный Владимирской области на 2019-2021 годы", Постановление №1486 от 16.10.2018г."Об установлении норматива  прочих затрат органам местного самоуправления и муниципальным учреждениям,финансовое обеспечение которых осуществляется за счет средств бюджета г.Радужный Владимирской области на 2019-2021 годы",Постановление №1463 от15.10.2018г. "Об оплате налога на имущество муниципальными учреждениями на 2019г.и плановый период 2020 и 2021годов" ,Постановление №1462 от 15.10.2018гг. "Об оплате транспортного налога муниципальными учреждениями на 2019г. и плановый 2020 и 2021г."Постановление №1464 от 15.10.2018 "Об оплате земельного налога муниципальными учреждениями на 2019г. и плановый 2020 и 2021г",Постановление №1405 от 03.10.2018г. "О плате за негативное воздействие на окружающую среду муниципальными учреждениями на 2019 г. и плановый период 2020 и 2021г.г." постановление главы города от 09.09.2008 г.№490 "Об утверждении Положения о системе оплаты  труда работников  муниципальных бюджетных учреждений отрасли образования ЗАТО г.Радужный Владимирской области"</t>
  </si>
  <si>
    <t>Субсидии  бюджетным  учреждениям  на финансовое  обеспечение государственного(муниципального)  задания на оказание государственных(муниципальных )услуг (выполнение  работ)Постановление №1424 от 09.10.2018г. "Об установлении норматива затрат на информационно-коммуникационные технологии органам местного самоуправления и муниципальным учреждениям,финансовое обеспечение деятельности которых осуществляется за счет средств бюджета г.Радужный Владимирской области на 2019-2021 годы", Постановление №1486 от 16.10.2018г."Об установлении норматива  прочих затрат органам местного самоуправления и муниципальным учреждениям,финансовое обеспечение которых осуществляется за счет средств бюджета г.Радужный Владимирской области на 2019-2021 годы",Постановление №1463 от15.10.2018г. "Об оплате налога на имущество муниципальными учреждениями на 2019г.и плановый период 2020 и 2021годов" ,Постановление №1462 от 15.10.2018гг. "Об оплате транспортного налога муниципальными учреждениями на 2019г. и плановый 2020 и 2021г."Постановление №1464 от 15.10.2018 "Об оплате земельного налога муниципальными учреждениями на 2019г. и плановый 2020 и 2021г",Постановление №1405 от 03.10.2018г. "О плате за негативное воздействие на окружающую среду муниципальными учреждениями на 2019 г. и плановый период 2020 и 2021г.г."Постановление администрации  от 09.09.2008г №490 "Об утверждении Положения о системе оплаты  труда работников  муниципальных бюджетных учреждений отрасли образования ЗАТО г.Радужный Владимирской области"</t>
  </si>
  <si>
    <t>Субсидии  бюджетным  учреждениям  на финансовое  обеспечение государственного(муниципального)  задания на оказание государственных(муниципальных )услуг (выполнение  работ)Постановление №1424 от 09.10.2018г. "Об установлении норматива затрат на информационно-коммуникационные технологии органам местного самоуправления и муниципальным учреждениям,финансовое обеспечение деятельности которых осуществляется за счет средств бюджета г.Радужный Владимирской области на 2019-2021 годы", Постановление №1486 от 16.10.2018г."Об установлении норматива  прочих затрат органам местного самоуправления и муниципальным учреждениям,финансовое обеспечение которых осуществляется за счет средств бюджета г.Радужный Владимирской области на 2019-2021 годы",Постановление №1463 от15.10.2018г. "Об оплате налога на имущество муниципальными учреждениями на 2019г.и плановый период 2020 и 2021годов" ,Постановление №1462 от 15.10.2018гг. "Об оплате транспортного налога муниципальными учреждениями на 2019г. и плановый 2020 и 2021г."Постановление №1464 от 15.10.2018 "Об оплате земельного налога муниципальными учреждениями на 2019г. и плановый 2020 и 2021г",Постановление №1405 от 03.10.2018г. "О плате за негативное воздействие на окружающую среду муниципальными учреждениями на 2019 г. и плановый период 2020 и 2021г.г."  постановление главы города от 09.09.2008 г.№490 "Об утверждении Положения о системе оплаты  труда работников  муниципальных бюджетных учреждений отрасли образования ЗАТО г.Радужный Владимирской области"</t>
  </si>
  <si>
    <t>Р-1.2.0.0.2.0.007</t>
  </si>
  <si>
    <t>Р-1.2.0.0.2.0.012</t>
  </si>
  <si>
    <t>Р-1.2.0.0.1.0.014</t>
  </si>
  <si>
    <t>Р-2.1.2.0.2.0.015</t>
  </si>
  <si>
    <t>Р-1.2.0.0.1.0.016</t>
  </si>
  <si>
    <t>Р-2.2.0.0.2.0.022</t>
  </si>
  <si>
    <t>Р-2.2.0.0.2.0.023</t>
  </si>
  <si>
    <t>Р-1.2.0.0.2.0.024</t>
  </si>
  <si>
    <t>Р-1.2.0.0.2.0.025</t>
  </si>
  <si>
    <t>Р-1.2.0.0.2.0.026</t>
  </si>
  <si>
    <t>Р-1.2.0.0.2.0.027</t>
  </si>
  <si>
    <t>Р-1.2.0.0.1.0.028</t>
  </si>
  <si>
    <t>Р-1.2.0.0.1.0.029</t>
  </si>
  <si>
    <t>Р-1.2.0.0.1.0.030</t>
  </si>
  <si>
    <t>Р-1.2.0.0.1.0.031</t>
  </si>
  <si>
    <t>Р-1.2.0.0.1.0.032</t>
  </si>
  <si>
    <t>Р-1.1.0.0.2.0.018</t>
  </si>
</sst>
</file>

<file path=xl/styles.xml><?xml version="1.0" encoding="utf-8"?>
<styleSheet xmlns="http://schemas.openxmlformats.org/spreadsheetml/2006/main">
  <numFmts count="3">
    <numFmt numFmtId="164" formatCode="_-* #,##0.00_р_._-;\-* #,##0.00_р_._-;_-* &quot;-&quot;??_р_._-;_-@_-"/>
    <numFmt numFmtId="165" formatCode="dd/mm/yy"/>
    <numFmt numFmtId="166" formatCode="0.0"/>
  </numFmts>
  <fonts count="27">
    <font>
      <sz val="10"/>
      <name val="Arial Cyr"/>
      <charset val="204"/>
    </font>
    <font>
      <sz val="10"/>
      <name val="Arial Cyr"/>
      <charset val="204"/>
    </font>
    <font>
      <sz val="12"/>
      <name val="Times New Roman"/>
      <family val="1"/>
      <charset val="204"/>
    </font>
    <font>
      <sz val="8"/>
      <name val="Times New Roman"/>
      <family val="1"/>
      <charset val="204"/>
    </font>
    <font>
      <sz val="8"/>
      <color indexed="8"/>
      <name val="Times New Roman"/>
      <family val="1"/>
      <charset val="204"/>
    </font>
    <font>
      <b/>
      <sz val="8"/>
      <color indexed="8"/>
      <name val="Times New Roman"/>
      <family val="1"/>
      <charset val="204"/>
    </font>
    <font>
      <b/>
      <sz val="8"/>
      <name val="Times New Roman"/>
      <family val="1"/>
      <charset val="204"/>
    </font>
    <font>
      <sz val="8"/>
      <color indexed="63"/>
      <name val="Times New Roman"/>
      <family val="1"/>
      <charset val="204"/>
    </font>
    <font>
      <b/>
      <sz val="8"/>
      <color indexed="63"/>
      <name val="Times New Roman"/>
      <family val="1"/>
      <charset val="204"/>
    </font>
    <font>
      <b/>
      <sz val="10"/>
      <name val="Times New Roman"/>
      <family val="1"/>
      <charset val="204"/>
    </font>
    <font>
      <sz val="7"/>
      <name val="Times New Roman"/>
      <family val="1"/>
      <charset val="204"/>
    </font>
    <font>
      <b/>
      <sz val="9"/>
      <name val="Times New Roman"/>
      <family val="1"/>
      <charset val="204"/>
    </font>
    <font>
      <sz val="12"/>
      <color indexed="8"/>
      <name val="Times New Roman"/>
      <family val="1"/>
      <charset val="204"/>
    </font>
    <font>
      <b/>
      <sz val="12"/>
      <color indexed="8"/>
      <name val="Times New Roman"/>
      <family val="1"/>
      <charset val="204"/>
    </font>
    <font>
      <b/>
      <sz val="12"/>
      <color indexed="63"/>
      <name val="Times New Roman"/>
      <family val="1"/>
      <charset val="204"/>
    </font>
    <font>
      <sz val="12"/>
      <color indexed="63"/>
      <name val="Times New Roman"/>
      <family val="1"/>
      <charset val="204"/>
    </font>
    <font>
      <b/>
      <sz val="12"/>
      <name val="Times New Roman"/>
      <family val="1"/>
      <charset val="204"/>
    </font>
    <font>
      <sz val="10"/>
      <name val="Times New Roman"/>
      <family val="1"/>
      <charset val="204"/>
    </font>
    <font>
      <sz val="9"/>
      <name val="Times New Roman"/>
      <family val="1"/>
      <charset val="204"/>
    </font>
    <font>
      <b/>
      <sz val="8"/>
      <name val="Times New Roman"/>
      <family val="1"/>
    </font>
    <font>
      <sz val="8"/>
      <name val="Times New Roman"/>
      <family val="1"/>
    </font>
    <font>
      <b/>
      <sz val="8"/>
      <name val="Arial Cyr"/>
      <charset val="204"/>
    </font>
    <font>
      <sz val="8"/>
      <name val="Arial Cyr"/>
      <charset val="204"/>
    </font>
    <font>
      <sz val="9"/>
      <color indexed="81"/>
      <name val="Tahoma"/>
      <family val="2"/>
      <charset val="204"/>
    </font>
    <font>
      <b/>
      <sz val="9"/>
      <color indexed="81"/>
      <name val="Tahoma"/>
      <family val="2"/>
      <charset val="204"/>
    </font>
    <font>
      <sz val="8"/>
      <color rgb="FFFF0000"/>
      <name val="Times New Roman"/>
      <family val="1"/>
      <charset val="204"/>
    </font>
    <font>
      <sz val="8"/>
      <color theme="1"/>
      <name val="Times New Roman"/>
      <family val="1"/>
      <charset val="204"/>
    </font>
  </fonts>
  <fills count="10">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8" tint="0.79998168889431442"/>
        <bgColor indexed="64"/>
      </patternFill>
    </fill>
  </fills>
  <borders count="35">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423">
    <xf numFmtId="0" fontId="0" fillId="0" borderId="0" xfId="0"/>
    <xf numFmtId="49" fontId="3" fillId="0" borderId="0" xfId="0" applyNumberFormat="1" applyFont="1" applyBorder="1" applyAlignment="1">
      <alignment horizontal="center" vertical="top" wrapText="1"/>
    </xf>
    <xf numFmtId="0" fontId="3" fillId="2" borderId="1" xfId="0" applyNumberFormat="1" applyFont="1" applyFill="1" applyBorder="1" applyAlignment="1">
      <alignment horizontal="center" vertical="top" wrapText="1"/>
    </xf>
    <xf numFmtId="0" fontId="3" fillId="2" borderId="1" xfId="0" applyNumberFormat="1" applyFont="1" applyFill="1" applyBorder="1" applyAlignment="1">
      <alignment horizontal="left" vertical="top" wrapText="1"/>
    </xf>
    <xf numFmtId="0" fontId="17" fillId="0" borderId="0" xfId="0" applyFont="1"/>
    <xf numFmtId="165" fontId="17" fillId="0" borderId="0" xfId="0" applyNumberFormat="1" applyFont="1"/>
    <xf numFmtId="0" fontId="2" fillId="0" borderId="0" xfId="0" applyFont="1"/>
    <xf numFmtId="0" fontId="17" fillId="0" borderId="0" xfId="0" applyFont="1" applyBorder="1"/>
    <xf numFmtId="0" fontId="9" fillId="0" borderId="0" xfId="0" applyFont="1" applyFill="1" applyAlignment="1">
      <alignment horizontal="center"/>
    </xf>
    <xf numFmtId="0" fontId="17" fillId="0" borderId="0" xfId="0" applyFont="1" applyFill="1"/>
    <xf numFmtId="0" fontId="18" fillId="0" borderId="0" xfId="0" applyFont="1" applyFill="1" applyAlignment="1">
      <alignment horizontal="center" vertical="center" wrapText="1"/>
    </xf>
    <xf numFmtId="0" fontId="17" fillId="3" borderId="0" xfId="0" applyFont="1" applyFill="1" applyBorder="1"/>
    <xf numFmtId="0" fontId="3" fillId="0" borderId="0" xfId="0" applyFont="1" applyBorder="1" applyAlignment="1">
      <alignment horizontal="center" vertical="top" wrapText="1"/>
    </xf>
    <xf numFmtId="0" fontId="3" fillId="0" borderId="0" xfId="0" applyFont="1"/>
    <xf numFmtId="166" fontId="3" fillId="0" borderId="0" xfId="0" applyNumberFormat="1" applyFont="1"/>
    <xf numFmtId="166" fontId="17" fillId="3" borderId="0" xfId="0" applyNumberFormat="1" applyFont="1" applyFill="1" applyBorder="1"/>
    <xf numFmtId="0" fontId="17" fillId="0" borderId="0" xfId="0" applyFont="1" applyFill="1" applyBorder="1"/>
    <xf numFmtId="0" fontId="3" fillId="0" borderId="2" xfId="0" applyNumberFormat="1" applyFont="1" applyBorder="1" applyAlignment="1">
      <alignment horizontal="left" vertical="top" wrapText="1"/>
    </xf>
    <xf numFmtId="0" fontId="3" fillId="0" borderId="3" xfId="0" applyNumberFormat="1" applyFont="1" applyBorder="1" applyAlignment="1">
      <alignment horizontal="left" vertical="top" wrapText="1"/>
    </xf>
    <xf numFmtId="0" fontId="18" fillId="0" borderId="0" xfId="0" applyNumberFormat="1" applyFont="1" applyFill="1" applyAlignment="1">
      <alignment horizontal="center" vertical="center" wrapText="1"/>
    </xf>
    <xf numFmtId="0" fontId="3" fillId="0" borderId="5" xfId="0" applyNumberFormat="1" applyFont="1" applyFill="1" applyBorder="1" applyAlignment="1">
      <alignment horizontal="center" vertical="center" wrapText="1"/>
    </xf>
    <xf numFmtId="0" fontId="2" fillId="0" borderId="5" xfId="0" applyNumberFormat="1" applyFont="1" applyBorder="1" applyAlignment="1">
      <alignment horizontal="center" vertical="top" wrapText="1"/>
    </xf>
    <xf numFmtId="0" fontId="17" fillId="0" borderId="0" xfId="0" applyNumberFormat="1" applyFont="1" applyBorder="1"/>
    <xf numFmtId="0" fontId="3" fillId="2" borderId="6" xfId="0" applyNumberFormat="1" applyFont="1" applyFill="1" applyBorder="1" applyAlignment="1">
      <alignment horizontal="center" vertical="top" wrapText="1"/>
    </xf>
    <xf numFmtId="0" fontId="3" fillId="2" borderId="7" xfId="0" applyNumberFormat="1" applyFont="1" applyFill="1" applyBorder="1" applyAlignment="1">
      <alignment horizontal="center" vertical="top" wrapText="1"/>
    </xf>
    <xf numFmtId="0" fontId="3" fillId="2" borderId="5" xfId="0" applyNumberFormat="1" applyFont="1" applyFill="1" applyBorder="1" applyAlignment="1">
      <alignment horizontal="center" vertical="top" wrapText="1"/>
    </xf>
    <xf numFmtId="0" fontId="6" fillId="2" borderId="5" xfId="0" applyNumberFormat="1" applyFont="1" applyFill="1" applyBorder="1" applyAlignment="1">
      <alignment horizontal="right" vertical="top" wrapText="1"/>
    </xf>
    <xf numFmtId="0" fontId="17" fillId="2" borderId="6" xfId="0" applyNumberFormat="1" applyFont="1" applyFill="1" applyBorder="1" applyAlignment="1">
      <alignment horizontal="center" vertical="top" wrapText="1"/>
    </xf>
    <xf numFmtId="0" fontId="6" fillId="2" borderId="8" xfId="0" applyNumberFormat="1" applyFont="1" applyFill="1" applyBorder="1" applyAlignment="1">
      <alignment horizontal="center" vertical="top" wrapText="1"/>
    </xf>
    <xf numFmtId="0" fontId="17" fillId="2" borderId="5" xfId="0" applyNumberFormat="1" applyFont="1" applyFill="1" applyBorder="1" applyAlignment="1">
      <alignment horizontal="center" vertical="top" wrapText="1"/>
    </xf>
    <xf numFmtId="0" fontId="3" fillId="2" borderId="5" xfId="0" applyNumberFormat="1" applyFont="1" applyFill="1" applyBorder="1" applyAlignment="1">
      <alignment horizontal="right" vertical="top" wrapText="1"/>
    </xf>
    <xf numFmtId="0" fontId="17" fillId="2" borderId="1" xfId="0" applyNumberFormat="1" applyFont="1" applyFill="1" applyBorder="1" applyAlignment="1">
      <alignment horizontal="right" vertical="top" wrapText="1"/>
    </xf>
    <xf numFmtId="0" fontId="3" fillId="2" borderId="9" xfId="0" applyNumberFormat="1" applyFont="1" applyFill="1" applyBorder="1" applyAlignment="1">
      <alignment horizontal="center" vertical="top" wrapText="1"/>
    </xf>
    <xf numFmtId="0" fontId="4" fillId="2" borderId="0" xfId="0" applyNumberFormat="1" applyFont="1" applyFill="1" applyBorder="1" applyAlignment="1">
      <alignment horizontal="center" vertical="top" wrapText="1"/>
    </xf>
    <xf numFmtId="0" fontId="4" fillId="2" borderId="10" xfId="0" applyNumberFormat="1" applyFont="1" applyFill="1" applyBorder="1" applyAlignment="1">
      <alignment horizontal="center" vertical="top" wrapText="1"/>
    </xf>
    <xf numFmtId="0" fontId="17" fillId="3" borderId="0" xfId="0" applyNumberFormat="1" applyFont="1" applyFill="1" applyBorder="1"/>
    <xf numFmtId="0" fontId="3" fillId="3" borderId="10" xfId="0" applyNumberFormat="1" applyFont="1" applyFill="1" applyBorder="1" applyAlignment="1">
      <alignment horizontal="center" vertical="top" wrapText="1"/>
    </xf>
    <xf numFmtId="0" fontId="3" fillId="3" borderId="11" xfId="0" applyNumberFormat="1" applyFont="1" applyFill="1" applyBorder="1" applyAlignment="1">
      <alignment horizontal="center" vertical="top" wrapText="1"/>
    </xf>
    <xf numFmtId="0" fontId="3" fillId="0" borderId="1" xfId="0" applyNumberFormat="1" applyFont="1" applyBorder="1" applyAlignment="1">
      <alignment horizontal="center" vertical="top" wrapText="1"/>
    </xf>
    <xf numFmtId="0" fontId="3" fillId="0" borderId="5" xfId="0" applyNumberFormat="1" applyFont="1" applyBorder="1" applyAlignment="1">
      <alignment horizontal="center" vertical="top" wrapText="1"/>
    </xf>
    <xf numFmtId="0" fontId="3" fillId="0" borderId="5" xfId="0" applyNumberFormat="1" applyFont="1" applyBorder="1" applyAlignment="1">
      <alignment horizontal="right" vertical="top" wrapText="1"/>
    </xf>
    <xf numFmtId="0" fontId="3" fillId="3" borderId="12" xfId="0" applyNumberFormat="1" applyFont="1" applyFill="1" applyBorder="1" applyAlignment="1">
      <alignment horizontal="center" vertical="top" wrapText="1"/>
    </xf>
    <xf numFmtId="0" fontId="3" fillId="3" borderId="13" xfId="0" applyNumberFormat="1" applyFont="1" applyFill="1" applyBorder="1" applyAlignment="1">
      <alignment horizontal="center" vertical="top" wrapText="1"/>
    </xf>
    <xf numFmtId="0" fontId="3" fillId="2" borderId="14" xfId="0" applyNumberFormat="1" applyFont="1" applyFill="1" applyBorder="1" applyAlignment="1">
      <alignment horizontal="center" vertical="top" wrapText="1"/>
    </xf>
    <xf numFmtId="0" fontId="4" fillId="2" borderId="15" xfId="0" applyNumberFormat="1" applyFont="1" applyFill="1" applyBorder="1" applyAlignment="1">
      <alignment horizontal="center" vertical="top" wrapText="1"/>
    </xf>
    <xf numFmtId="0" fontId="4" fillId="2" borderId="6" xfId="0" applyNumberFormat="1" applyFont="1" applyFill="1" applyBorder="1" applyAlignment="1">
      <alignment horizontal="center" vertical="top" wrapText="1"/>
    </xf>
    <xf numFmtId="0" fontId="3" fillId="0" borderId="1" xfId="0" applyNumberFormat="1" applyFont="1" applyBorder="1" applyAlignment="1">
      <alignment horizontal="right" vertical="top" wrapText="1"/>
    </xf>
    <xf numFmtId="0" fontId="3" fillId="0" borderId="2" xfId="0" applyNumberFormat="1" applyFont="1" applyBorder="1" applyAlignment="1">
      <alignment horizontal="right" vertical="top" wrapText="1"/>
    </xf>
    <xf numFmtId="0" fontId="3" fillId="2" borderId="4" xfId="0" applyNumberFormat="1" applyFont="1" applyFill="1" applyBorder="1" applyAlignment="1">
      <alignment horizontal="center" vertical="top" wrapText="1"/>
    </xf>
    <xf numFmtId="0" fontId="4" fillId="2" borderId="5" xfId="0" applyNumberFormat="1" applyFont="1" applyFill="1" applyBorder="1" applyAlignment="1">
      <alignment horizontal="center" vertical="top" wrapText="1"/>
    </xf>
    <xf numFmtId="0" fontId="3" fillId="2" borderId="3" xfId="0" applyNumberFormat="1" applyFont="1" applyFill="1" applyBorder="1" applyAlignment="1">
      <alignment horizontal="center" vertical="top" wrapText="1"/>
    </xf>
    <xf numFmtId="0" fontId="3" fillId="0" borderId="16" xfId="0" applyNumberFormat="1" applyFont="1" applyBorder="1" applyAlignment="1">
      <alignment horizontal="center" vertical="top" wrapText="1"/>
    </xf>
    <xf numFmtId="0" fontId="6" fillId="2" borderId="5" xfId="0" applyNumberFormat="1" applyFont="1" applyFill="1" applyBorder="1" applyAlignment="1">
      <alignment horizontal="center" vertical="top" wrapText="1"/>
    </xf>
    <xf numFmtId="0" fontId="3" fillId="2" borderId="6" xfId="0" applyNumberFormat="1" applyFont="1" applyFill="1" applyBorder="1" applyAlignment="1">
      <alignment horizontal="right" vertical="top" wrapText="1"/>
    </xf>
    <xf numFmtId="0" fontId="6" fillId="2" borderId="6" xfId="0" applyNumberFormat="1" applyFont="1" applyFill="1" applyBorder="1" applyAlignment="1">
      <alignment horizontal="right" vertical="top" wrapText="1"/>
    </xf>
    <xf numFmtId="0" fontId="3" fillId="3" borderId="15" xfId="0" applyNumberFormat="1" applyFont="1" applyFill="1" applyBorder="1" applyAlignment="1">
      <alignment horizontal="center" vertical="top" wrapText="1"/>
    </xf>
    <xf numFmtId="0" fontId="6" fillId="3" borderId="15" xfId="0" applyNumberFormat="1" applyFont="1" applyFill="1" applyBorder="1" applyAlignment="1">
      <alignment horizontal="left" vertical="top" wrapText="1"/>
    </xf>
    <xf numFmtId="0" fontId="3" fillId="3" borderId="5" xfId="0" applyNumberFormat="1" applyFont="1" applyFill="1" applyBorder="1" applyAlignment="1">
      <alignment horizontal="center" vertical="top" wrapText="1"/>
    </xf>
    <xf numFmtId="0" fontId="3" fillId="3" borderId="6" xfId="0" applyNumberFormat="1" applyFont="1" applyFill="1" applyBorder="1" applyAlignment="1">
      <alignment horizontal="right" vertical="top" wrapText="1"/>
    </xf>
    <xf numFmtId="0" fontId="3" fillId="2" borderId="15" xfId="0" applyNumberFormat="1" applyFont="1" applyFill="1" applyBorder="1" applyAlignment="1">
      <alignment horizontal="center" vertical="top" wrapText="1"/>
    </xf>
    <xf numFmtId="0" fontId="3" fillId="3" borderId="17" xfId="0" applyNumberFormat="1" applyFont="1" applyFill="1" applyBorder="1" applyAlignment="1">
      <alignment horizontal="center" vertical="top" wrapText="1"/>
    </xf>
    <xf numFmtId="0" fontId="3" fillId="3" borderId="5" xfId="0" applyNumberFormat="1" applyFont="1" applyFill="1" applyBorder="1" applyAlignment="1">
      <alignment horizontal="right" vertical="top" wrapText="1"/>
    </xf>
    <xf numFmtId="0" fontId="3" fillId="0" borderId="0" xfId="0" applyNumberFormat="1" applyFont="1" applyBorder="1" applyAlignment="1">
      <alignment horizontal="center" vertical="top" wrapText="1"/>
    </xf>
    <xf numFmtId="0" fontId="3" fillId="2" borderId="2" xfId="0" applyNumberFormat="1" applyFont="1" applyFill="1" applyBorder="1" applyAlignment="1">
      <alignment horizontal="left" vertical="top" wrapText="1"/>
    </xf>
    <xf numFmtId="0" fontId="3" fillId="6" borderId="1" xfId="0" applyNumberFormat="1" applyFont="1" applyFill="1" applyBorder="1" applyAlignment="1">
      <alignment horizontal="center" vertical="top" wrapText="1"/>
    </xf>
    <xf numFmtId="0" fontId="3" fillId="6" borderId="5" xfId="0" applyNumberFormat="1" applyFont="1" applyFill="1" applyBorder="1" applyAlignment="1">
      <alignment horizontal="center" vertical="top" wrapText="1"/>
    </xf>
    <xf numFmtId="0" fontId="3" fillId="6" borderId="5" xfId="0" applyNumberFormat="1" applyFont="1" applyFill="1" applyBorder="1" applyAlignment="1">
      <alignment horizontal="right" vertical="top" wrapText="1"/>
    </xf>
    <xf numFmtId="0" fontId="3" fillId="2" borderId="2" xfId="0" applyNumberFormat="1" applyFont="1" applyFill="1" applyBorder="1" applyAlignment="1">
      <alignment horizontal="center" vertical="top" wrapText="1"/>
    </xf>
    <xf numFmtId="0" fontId="6" fillId="0" borderId="17"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4" fillId="2" borderId="17" xfId="0" applyNumberFormat="1" applyFont="1" applyFill="1" applyBorder="1" applyAlignment="1">
      <alignment horizontal="center" vertical="top" wrapText="1"/>
    </xf>
    <xf numFmtId="0" fontId="3" fillId="2" borderId="18" xfId="0" applyNumberFormat="1" applyFont="1" applyFill="1" applyBorder="1" applyAlignment="1">
      <alignment horizontal="center" vertical="top" wrapText="1"/>
    </xf>
    <xf numFmtId="0" fontId="3" fillId="2" borderId="16" xfId="0" applyNumberFormat="1" applyFont="1" applyFill="1" applyBorder="1" applyAlignment="1">
      <alignment horizontal="center" vertical="top" wrapText="1"/>
    </xf>
    <xf numFmtId="0" fontId="3" fillId="6" borderId="17" xfId="0" applyNumberFormat="1" applyFont="1" applyFill="1" applyBorder="1" applyAlignment="1">
      <alignment horizontal="center" vertical="top" wrapText="1"/>
    </xf>
    <xf numFmtId="0" fontId="3" fillId="6" borderId="10" xfId="0" applyNumberFormat="1" applyFont="1" applyFill="1" applyBorder="1" applyAlignment="1">
      <alignment horizontal="center" vertical="top" wrapText="1"/>
    </xf>
    <xf numFmtId="0" fontId="6" fillId="3" borderId="5" xfId="0" applyNumberFormat="1" applyFont="1" applyFill="1" applyBorder="1" applyAlignment="1">
      <alignment horizontal="right" vertical="top" wrapText="1"/>
    </xf>
    <xf numFmtId="0" fontId="3" fillId="0" borderId="19" xfId="0" applyNumberFormat="1" applyFont="1" applyBorder="1" applyAlignment="1">
      <alignment horizontal="center" vertical="top" wrapText="1"/>
    </xf>
    <xf numFmtId="0" fontId="3" fillId="0" borderId="17" xfId="0" applyNumberFormat="1" applyFont="1" applyBorder="1" applyAlignment="1">
      <alignment horizontal="center" vertical="top" wrapText="1"/>
    </xf>
    <xf numFmtId="0" fontId="3" fillId="0" borderId="20" xfId="0" applyNumberFormat="1" applyFont="1" applyBorder="1" applyAlignment="1">
      <alignment horizontal="center" vertical="top" wrapText="1"/>
    </xf>
    <xf numFmtId="0" fontId="3" fillId="2" borderId="5" xfId="0" applyNumberFormat="1" applyFont="1" applyFill="1" applyBorder="1" applyAlignment="1">
      <alignment horizontal="left" vertical="top" wrapText="1"/>
    </xf>
    <xf numFmtId="0" fontId="3" fillId="2" borderId="3" xfId="0" applyNumberFormat="1" applyFont="1" applyFill="1" applyBorder="1" applyAlignment="1">
      <alignment horizontal="left" vertical="top" wrapText="1"/>
    </xf>
    <xf numFmtId="0" fontId="3" fillId="2" borderId="2" xfId="0" applyNumberFormat="1" applyFont="1" applyFill="1" applyBorder="1" applyAlignment="1">
      <alignment vertical="top" wrapText="1"/>
    </xf>
    <xf numFmtId="0" fontId="3" fillId="2" borderId="5" xfId="0" applyNumberFormat="1" applyFont="1" applyFill="1" applyBorder="1" applyAlignment="1">
      <alignment horizontal="left" vertical="center" wrapText="1"/>
    </xf>
    <xf numFmtId="0" fontId="3" fillId="2" borderId="2" xfId="0" applyNumberFormat="1" applyFont="1" applyFill="1" applyBorder="1" applyAlignment="1">
      <alignment horizontal="left" vertical="center" wrapText="1"/>
    </xf>
    <xf numFmtId="0" fontId="3" fillId="3" borderId="16" xfId="0" applyNumberFormat="1" applyFont="1" applyFill="1" applyBorder="1" applyAlignment="1">
      <alignment horizontal="center" vertical="top" wrapText="1"/>
    </xf>
    <xf numFmtId="0" fontId="3" fillId="3" borderId="2" xfId="0" applyNumberFormat="1" applyFont="1" applyFill="1" applyBorder="1" applyAlignment="1">
      <alignment horizontal="center" vertical="top" wrapText="1"/>
    </xf>
    <xf numFmtId="0" fontId="3" fillId="3" borderId="6" xfId="0" applyNumberFormat="1" applyFont="1" applyFill="1" applyBorder="1" applyAlignment="1">
      <alignment horizontal="center" vertical="top" wrapText="1"/>
    </xf>
    <xf numFmtId="0" fontId="6" fillId="2" borderId="1" xfId="0" applyNumberFormat="1" applyFont="1" applyFill="1" applyBorder="1" applyAlignment="1">
      <alignment horizontal="right" vertical="top" wrapText="1"/>
    </xf>
    <xf numFmtId="0" fontId="4" fillId="0" borderId="3" xfId="0" applyNumberFormat="1" applyFont="1" applyBorder="1" applyAlignment="1">
      <alignment horizontal="center" vertical="top" wrapText="1"/>
    </xf>
    <xf numFmtId="0" fontId="3" fillId="3" borderId="1" xfId="0" applyNumberFormat="1" applyFont="1" applyFill="1" applyBorder="1" applyAlignment="1">
      <alignment horizontal="right" vertical="top" wrapText="1"/>
    </xf>
    <xf numFmtId="0" fontId="6" fillId="3" borderId="1" xfId="0" applyNumberFormat="1" applyFont="1" applyFill="1" applyBorder="1" applyAlignment="1">
      <alignment horizontal="right" vertical="top" wrapText="1"/>
    </xf>
    <xf numFmtId="0" fontId="3" fillId="3" borderId="0" xfId="0" applyNumberFormat="1" applyFont="1" applyFill="1" applyBorder="1" applyAlignment="1">
      <alignment horizontal="center" vertical="top" wrapText="1"/>
    </xf>
    <xf numFmtId="0" fontId="4" fillId="0" borderId="5" xfId="0" applyNumberFormat="1" applyFont="1" applyBorder="1" applyAlignment="1">
      <alignment horizontal="center" vertical="top" wrapText="1"/>
    </xf>
    <xf numFmtId="0" fontId="3" fillId="3" borderId="19" xfId="0" applyNumberFormat="1" applyFont="1" applyFill="1" applyBorder="1" applyAlignment="1">
      <alignment horizontal="center" vertical="top" wrapText="1"/>
    </xf>
    <xf numFmtId="0" fontId="4" fillId="2" borderId="3" xfId="0" applyNumberFormat="1" applyFont="1" applyFill="1" applyBorder="1" applyAlignment="1">
      <alignment horizontal="center" vertical="top" wrapText="1"/>
    </xf>
    <xf numFmtId="0" fontId="3" fillId="4" borderId="15" xfId="0" applyNumberFormat="1" applyFont="1" applyFill="1" applyBorder="1" applyAlignment="1">
      <alignment horizontal="center" wrapText="1"/>
    </xf>
    <xf numFmtId="0" fontId="6" fillId="4" borderId="1" xfId="0" applyNumberFormat="1" applyFont="1" applyFill="1" applyBorder="1" applyAlignment="1">
      <alignment wrapText="1"/>
    </xf>
    <xf numFmtId="0" fontId="6" fillId="4" borderId="5" xfId="0" applyNumberFormat="1" applyFont="1" applyFill="1" applyBorder="1" applyAlignment="1">
      <alignment horizontal="right" vertical="top"/>
    </xf>
    <xf numFmtId="0" fontId="3" fillId="4" borderId="15" xfId="0" applyNumberFormat="1" applyFont="1" applyFill="1" applyBorder="1" applyAlignment="1">
      <alignment horizontal="center" vertical="top" wrapText="1"/>
    </xf>
    <xf numFmtId="0" fontId="3" fillId="4" borderId="6" xfId="0" applyNumberFormat="1" applyFont="1" applyFill="1" applyBorder="1" applyAlignment="1">
      <alignment horizontal="center" vertical="top" wrapText="1"/>
    </xf>
    <xf numFmtId="0" fontId="6" fillId="4" borderId="1" xfId="0" applyNumberFormat="1" applyFont="1" applyFill="1" applyBorder="1" applyAlignment="1">
      <alignment horizontal="right" vertical="top" wrapText="1"/>
    </xf>
    <xf numFmtId="0" fontId="3" fillId="4" borderId="5" xfId="0" applyNumberFormat="1" applyFont="1" applyFill="1" applyBorder="1" applyAlignment="1">
      <alignment horizontal="right" vertical="top"/>
    </xf>
    <xf numFmtId="0" fontId="17" fillId="4" borderId="18" xfId="0" applyNumberFormat="1" applyFont="1" applyFill="1" applyBorder="1" applyAlignment="1">
      <alignment horizontal="center" wrapText="1"/>
    </xf>
    <xf numFmtId="0" fontId="3" fillId="4" borderId="4" xfId="0" applyNumberFormat="1" applyFont="1" applyFill="1" applyBorder="1" applyAlignment="1">
      <alignment horizontal="center" vertical="top" wrapText="1"/>
    </xf>
    <xf numFmtId="0" fontId="3" fillId="2" borderId="5" xfId="0" applyNumberFormat="1" applyFont="1" applyFill="1" applyBorder="1" applyAlignment="1">
      <alignment vertical="top"/>
    </xf>
    <xf numFmtId="0" fontId="3" fillId="0" borderId="4" xfId="0" applyNumberFormat="1" applyFont="1" applyBorder="1" applyAlignment="1">
      <alignment horizontal="center" vertical="top" wrapText="1"/>
    </xf>
    <xf numFmtId="0" fontId="3" fillId="0" borderId="10" xfId="0" applyNumberFormat="1" applyFont="1" applyBorder="1" applyAlignment="1">
      <alignment horizontal="center" wrapText="1"/>
    </xf>
    <xf numFmtId="0" fontId="3" fillId="0" borderId="0" xfId="0" applyNumberFormat="1" applyFont="1" applyBorder="1" applyAlignment="1">
      <alignment horizontal="center" wrapText="1"/>
    </xf>
    <xf numFmtId="0" fontId="3" fillId="0" borderId="4" xfId="0" applyNumberFormat="1" applyFont="1" applyBorder="1" applyAlignment="1">
      <alignment horizontal="right" vertical="top" wrapText="1"/>
    </xf>
    <xf numFmtId="0" fontId="3" fillId="2" borderId="5" xfId="0" applyNumberFormat="1" applyFont="1" applyFill="1" applyBorder="1" applyAlignment="1">
      <alignment vertical="top" wrapText="1"/>
    </xf>
    <xf numFmtId="0" fontId="3" fillId="0" borderId="4" xfId="0" applyNumberFormat="1" applyFont="1" applyBorder="1" applyAlignment="1">
      <alignment horizontal="center" wrapText="1"/>
    </xf>
    <xf numFmtId="0" fontId="3" fillId="0" borderId="16" xfId="0" applyNumberFormat="1" applyFont="1" applyBorder="1" applyAlignment="1">
      <alignment horizontal="center" wrapText="1"/>
    </xf>
    <xf numFmtId="0" fontId="3" fillId="3" borderId="20" xfId="0" applyNumberFormat="1" applyFont="1" applyFill="1" applyBorder="1" applyAlignment="1">
      <alignment horizontal="center" vertical="top" wrapText="1"/>
    </xf>
    <xf numFmtId="0" fontId="3" fillId="0" borderId="5" xfId="0" applyNumberFormat="1" applyFont="1" applyBorder="1" applyAlignment="1">
      <alignment horizontal="center" wrapText="1"/>
    </xf>
    <xf numFmtId="0" fontId="6" fillId="2" borderId="16" xfId="0" applyNumberFormat="1" applyFont="1" applyFill="1" applyBorder="1" applyAlignment="1">
      <alignment horizontal="right" vertical="top" wrapText="1"/>
    </xf>
    <xf numFmtId="0" fontId="3" fillId="3" borderId="16" xfId="0" applyNumberFormat="1" applyFont="1" applyFill="1" applyBorder="1" applyAlignment="1">
      <alignment horizontal="right" vertical="top" wrapText="1"/>
    </xf>
    <xf numFmtId="0" fontId="6" fillId="2" borderId="4" xfId="0" applyNumberFormat="1" applyFont="1" applyFill="1" applyBorder="1" applyAlignment="1">
      <alignment horizontal="center" vertical="top" wrapText="1"/>
    </xf>
    <xf numFmtId="0" fontId="6" fillId="0" borderId="4" xfId="0" applyNumberFormat="1" applyFont="1" applyBorder="1" applyAlignment="1">
      <alignment horizontal="center" vertical="top" wrapText="1"/>
    </xf>
    <xf numFmtId="0" fontId="3" fillId="0" borderId="16" xfId="0" applyNumberFormat="1" applyFont="1" applyBorder="1" applyAlignment="1">
      <alignment horizontal="right" vertical="top" wrapText="1"/>
    </xf>
    <xf numFmtId="0" fontId="3" fillId="7" borderId="5" xfId="0" applyNumberFormat="1" applyFont="1" applyFill="1" applyBorder="1" applyAlignment="1">
      <alignment horizontal="center" vertical="top" wrapText="1"/>
    </xf>
    <xf numFmtId="0" fontId="3" fillId="7" borderId="5" xfId="0" applyNumberFormat="1" applyFont="1" applyFill="1" applyBorder="1" applyAlignment="1">
      <alignment horizontal="left" vertical="top" wrapText="1"/>
    </xf>
    <xf numFmtId="0" fontId="3" fillId="7" borderId="5" xfId="0" applyNumberFormat="1" applyFont="1" applyFill="1" applyBorder="1" applyAlignment="1">
      <alignment horizontal="right" vertical="top" wrapText="1"/>
    </xf>
    <xf numFmtId="0" fontId="17" fillId="0" borderId="3" xfId="0" applyNumberFormat="1" applyFont="1" applyBorder="1" applyAlignment="1">
      <alignment vertical="top" wrapText="1"/>
    </xf>
    <xf numFmtId="0" fontId="3" fillId="0" borderId="3" xfId="0" applyNumberFormat="1" applyFont="1" applyBorder="1" applyAlignment="1">
      <alignment horizontal="center" vertical="top" wrapText="1"/>
    </xf>
    <xf numFmtId="0" fontId="3" fillId="4" borderId="5" xfId="0" applyNumberFormat="1" applyFont="1" applyFill="1" applyBorder="1" applyAlignment="1">
      <alignment horizontal="center" wrapText="1"/>
    </xf>
    <xf numFmtId="0" fontId="6" fillId="4" borderId="3" xfId="0" applyNumberFormat="1" applyFont="1" applyFill="1" applyBorder="1" applyAlignment="1">
      <alignment horizontal="left" wrapText="1"/>
    </xf>
    <xf numFmtId="0" fontId="6" fillId="4" borderId="5" xfId="0" applyNumberFormat="1" applyFont="1" applyFill="1" applyBorder="1" applyAlignment="1">
      <alignment horizontal="right" vertical="top" wrapText="1"/>
    </xf>
    <xf numFmtId="0" fontId="3" fillId="4" borderId="6" xfId="0" applyNumberFormat="1" applyFont="1" applyFill="1" applyBorder="1" applyAlignment="1">
      <alignment horizontal="center" wrapText="1"/>
    </xf>
    <xf numFmtId="0" fontId="6" fillId="4" borderId="3" xfId="0" applyNumberFormat="1" applyFont="1" applyFill="1" applyBorder="1" applyAlignment="1">
      <alignment horizontal="right" vertical="top" wrapText="1"/>
    </xf>
    <xf numFmtId="0" fontId="3" fillId="4" borderId="5" xfId="0" applyNumberFormat="1" applyFont="1" applyFill="1" applyBorder="1" applyAlignment="1">
      <alignment horizontal="right" vertical="top" wrapText="1"/>
    </xf>
    <xf numFmtId="0" fontId="3" fillId="4" borderId="5" xfId="0" applyNumberFormat="1" applyFont="1" applyFill="1" applyBorder="1" applyAlignment="1">
      <alignment horizontal="center" vertical="top" wrapText="1"/>
    </xf>
    <xf numFmtId="0" fontId="3" fillId="6" borderId="4" xfId="0" applyNumberFormat="1" applyFont="1" applyFill="1" applyBorder="1" applyAlignment="1">
      <alignment horizontal="center" vertical="top" wrapText="1"/>
    </xf>
    <xf numFmtId="0" fontId="4" fillId="2" borderId="2" xfId="0" applyNumberFormat="1" applyFont="1" applyFill="1" applyBorder="1" applyAlignment="1">
      <alignment horizontal="center" vertical="top" wrapText="1"/>
    </xf>
    <xf numFmtId="0" fontId="3" fillId="0" borderId="0" xfId="0" applyNumberFormat="1" applyFont="1" applyBorder="1" applyAlignment="1">
      <alignment vertical="top" wrapText="1"/>
    </xf>
    <xf numFmtId="0" fontId="3" fillId="3" borderId="4" xfId="0" applyNumberFormat="1" applyFont="1" applyFill="1" applyBorder="1" applyAlignment="1">
      <alignment horizontal="right" vertical="top" wrapText="1"/>
    </xf>
    <xf numFmtId="0" fontId="3" fillId="3" borderId="0" xfId="0" applyNumberFormat="1" applyFont="1" applyFill="1" applyBorder="1" applyAlignment="1">
      <alignment vertical="top" wrapText="1"/>
    </xf>
    <xf numFmtId="0" fontId="4" fillId="2" borderId="4" xfId="0" applyNumberFormat="1" applyFont="1" applyFill="1" applyBorder="1" applyAlignment="1">
      <alignment horizontal="center" vertical="top" wrapText="1"/>
    </xf>
    <xf numFmtId="0" fontId="6" fillId="2" borderId="4" xfId="0" applyNumberFormat="1" applyFont="1" applyFill="1" applyBorder="1" applyAlignment="1">
      <alignment horizontal="right" vertical="top" wrapText="1"/>
    </xf>
    <xf numFmtId="0" fontId="5" fillId="2" borderId="5" xfId="0" applyNumberFormat="1" applyFont="1" applyFill="1" applyBorder="1" applyAlignment="1">
      <alignment horizontal="right" vertical="top" wrapText="1"/>
    </xf>
    <xf numFmtId="0" fontId="4" fillId="3" borderId="5" xfId="0" applyNumberFormat="1" applyFont="1" applyFill="1" applyBorder="1" applyAlignment="1">
      <alignment horizontal="center" vertical="top" wrapText="1"/>
    </xf>
    <xf numFmtId="0" fontId="4" fillId="3" borderId="5" xfId="0" applyNumberFormat="1" applyFont="1" applyFill="1" applyBorder="1" applyAlignment="1">
      <alignment horizontal="right" vertical="top" wrapText="1"/>
    </xf>
    <xf numFmtId="0" fontId="4" fillId="2" borderId="8" xfId="0" applyNumberFormat="1" applyFont="1" applyFill="1" applyBorder="1" applyAlignment="1">
      <alignment horizontal="center" vertical="top" wrapText="1"/>
    </xf>
    <xf numFmtId="0" fontId="4" fillId="2" borderId="5" xfId="0" applyNumberFormat="1" applyFont="1" applyFill="1" applyBorder="1" applyAlignment="1">
      <alignment horizontal="right" vertical="top" wrapText="1"/>
    </xf>
    <xf numFmtId="0" fontId="3" fillId="6" borderId="11" xfId="0" applyNumberFormat="1" applyFont="1" applyFill="1" applyBorder="1" applyAlignment="1">
      <alignment horizontal="center" vertical="top" wrapText="1"/>
    </xf>
    <xf numFmtId="0" fontId="4" fillId="6" borderId="5" xfId="0" applyNumberFormat="1" applyFont="1" applyFill="1" applyBorder="1" applyAlignment="1">
      <alignment horizontal="center" vertical="top" wrapText="1"/>
    </xf>
    <xf numFmtId="0" fontId="4" fillId="6" borderId="5" xfId="0" applyNumberFormat="1" applyFont="1" applyFill="1" applyBorder="1" applyAlignment="1">
      <alignment horizontal="right" vertical="top" wrapText="1"/>
    </xf>
    <xf numFmtId="0" fontId="4" fillId="3" borderId="8" xfId="0" applyNumberFormat="1" applyFont="1" applyFill="1" applyBorder="1" applyAlignment="1">
      <alignment horizontal="center" vertical="top" wrapText="1"/>
    </xf>
    <xf numFmtId="0" fontId="4" fillId="4" borderId="5" xfId="0" applyNumberFormat="1" applyFont="1" applyFill="1" applyBorder="1" applyAlignment="1">
      <alignment horizontal="center" wrapText="1"/>
    </xf>
    <xf numFmtId="0" fontId="5" fillId="4" borderId="5" xfId="0" applyNumberFormat="1" applyFont="1" applyFill="1" applyBorder="1" applyAlignment="1">
      <alignment horizontal="center" vertical="top" wrapText="1"/>
    </xf>
    <xf numFmtId="0" fontId="4" fillId="4" borderId="4" xfId="0" applyNumberFormat="1" applyFont="1" applyFill="1" applyBorder="1" applyAlignment="1">
      <alignment horizontal="center" wrapText="1"/>
    </xf>
    <xf numFmtId="0" fontId="5" fillId="4" borderId="2" xfId="0" applyNumberFormat="1" applyFont="1" applyFill="1" applyBorder="1" applyAlignment="1">
      <alignment horizontal="center" wrapText="1"/>
    </xf>
    <xf numFmtId="0" fontId="5" fillId="4" borderId="18" xfId="0" applyNumberFormat="1" applyFont="1" applyFill="1" applyBorder="1" applyAlignment="1">
      <alignment horizontal="right" vertical="top" wrapText="1"/>
    </xf>
    <xf numFmtId="0" fontId="3" fillId="4" borderId="4" xfId="0" applyNumberFormat="1" applyFont="1" applyFill="1" applyBorder="1" applyAlignment="1">
      <alignment horizontal="right" vertical="top" wrapText="1"/>
    </xf>
    <xf numFmtId="0" fontId="5" fillId="4" borderId="18" xfId="0" applyNumberFormat="1" applyFont="1" applyFill="1" applyBorder="1" applyAlignment="1">
      <alignment horizontal="center" wrapText="1"/>
    </xf>
    <xf numFmtId="0" fontId="4" fillId="2" borderId="5" xfId="0" applyNumberFormat="1" applyFont="1" applyFill="1" applyBorder="1" applyAlignment="1">
      <alignment vertical="top" wrapText="1"/>
    </xf>
    <xf numFmtId="0" fontId="4" fillId="2" borderId="15" xfId="0" applyNumberFormat="1" applyFont="1" applyFill="1" applyBorder="1" applyAlignment="1">
      <alignment vertical="top" wrapText="1"/>
    </xf>
    <xf numFmtId="0" fontId="4" fillId="3" borderId="10" xfId="0" applyNumberFormat="1" applyFont="1" applyFill="1" applyBorder="1" applyAlignment="1">
      <alignment horizontal="center" vertical="top" wrapText="1"/>
    </xf>
    <xf numFmtId="0" fontId="17" fillId="0" borderId="4" xfId="0" applyNumberFormat="1" applyFont="1" applyBorder="1" applyAlignment="1">
      <alignment wrapText="1"/>
    </xf>
    <xf numFmtId="0" fontId="6" fillId="4" borderId="5" xfId="0" applyNumberFormat="1" applyFont="1" applyFill="1" applyBorder="1" applyAlignment="1">
      <alignment horizontal="center" vertical="top" wrapText="1"/>
    </xf>
    <xf numFmtId="0" fontId="17" fillId="4" borderId="3" xfId="0" applyNumberFormat="1" applyFont="1" applyFill="1" applyBorder="1" applyAlignment="1">
      <alignment horizontal="right" vertical="top" wrapText="1"/>
    </xf>
    <xf numFmtId="0" fontId="3" fillId="2" borderId="1" xfId="0" applyNumberFormat="1" applyFont="1" applyFill="1" applyBorder="1" applyAlignment="1">
      <alignment horizontal="center" vertical="top"/>
    </xf>
    <xf numFmtId="0" fontId="3" fillId="2" borderId="5" xfId="0" applyNumberFormat="1" applyFont="1" applyFill="1" applyBorder="1" applyAlignment="1">
      <alignment horizontal="center" vertical="top"/>
    </xf>
    <xf numFmtId="0" fontId="6" fillId="0" borderId="5" xfId="0" applyNumberFormat="1" applyFont="1" applyFill="1" applyBorder="1" applyAlignment="1">
      <alignment horizontal="center" vertical="top" wrapText="1"/>
    </xf>
    <xf numFmtId="0" fontId="17" fillId="3" borderId="5" xfId="0" applyNumberFormat="1" applyFont="1" applyFill="1" applyBorder="1" applyAlignment="1">
      <alignment wrapText="1"/>
    </xf>
    <xf numFmtId="0" fontId="3" fillId="0" borderId="1" xfId="0" applyNumberFormat="1" applyFont="1" applyFill="1" applyBorder="1" applyAlignment="1">
      <alignment horizontal="center" vertical="top"/>
    </xf>
    <xf numFmtId="0" fontId="3" fillId="0" borderId="5" xfId="0" applyNumberFormat="1" applyFont="1" applyFill="1" applyBorder="1" applyAlignment="1">
      <alignment horizontal="center" vertical="top"/>
    </xf>
    <xf numFmtId="0" fontId="3" fillId="0" borderId="5" xfId="0" applyNumberFormat="1" applyFont="1" applyFill="1" applyBorder="1" applyAlignment="1">
      <alignment horizontal="right" vertical="top" wrapText="1"/>
    </xf>
    <xf numFmtId="0" fontId="3" fillId="0" borderId="5" xfId="0" applyNumberFormat="1" applyFont="1" applyFill="1" applyBorder="1" applyAlignment="1">
      <alignment horizontal="center" vertical="top" wrapText="1"/>
    </xf>
    <xf numFmtId="0" fontId="3" fillId="7" borderId="2" xfId="0" applyNumberFormat="1" applyFont="1" applyFill="1" applyBorder="1" applyAlignment="1">
      <alignment horizontal="left" vertical="top" wrapText="1"/>
    </xf>
    <xf numFmtId="0" fontId="6" fillId="0" borderId="5" xfId="0" applyNumberFormat="1" applyFont="1" applyBorder="1" applyAlignment="1">
      <alignment horizontal="center" vertical="top" wrapText="1"/>
    </xf>
    <xf numFmtId="0" fontId="17" fillId="3" borderId="4" xfId="0" applyNumberFormat="1" applyFont="1" applyFill="1" applyBorder="1" applyAlignment="1">
      <alignment wrapText="1"/>
    </xf>
    <xf numFmtId="0" fontId="3" fillId="0" borderId="1" xfId="0" applyNumberFormat="1" applyFont="1" applyBorder="1" applyAlignment="1">
      <alignment horizontal="center" vertical="top"/>
    </xf>
    <xf numFmtId="0" fontId="3" fillId="0" borderId="5" xfId="0" applyNumberFormat="1" applyFont="1" applyBorder="1" applyAlignment="1">
      <alignment horizontal="center" vertical="top"/>
    </xf>
    <xf numFmtId="0" fontId="3" fillId="2" borderId="6" xfId="0" applyNumberFormat="1" applyFont="1" applyFill="1" applyBorder="1" applyAlignment="1">
      <alignment horizontal="left" vertical="top" wrapText="1"/>
    </xf>
    <xf numFmtId="0" fontId="3" fillId="4" borderId="4" xfId="0" applyNumberFormat="1" applyFont="1" applyFill="1" applyBorder="1" applyAlignment="1">
      <alignment horizontal="center" vertical="top"/>
    </xf>
    <xf numFmtId="0" fontId="7" fillId="2" borderId="5" xfId="0" applyNumberFormat="1" applyFont="1" applyFill="1" applyBorder="1" applyAlignment="1">
      <alignment horizontal="center" vertical="top" wrapText="1"/>
    </xf>
    <xf numFmtId="0" fontId="7" fillId="2" borderId="16" xfId="0" applyNumberFormat="1" applyFont="1" applyFill="1" applyBorder="1" applyAlignment="1">
      <alignment horizontal="center" vertical="top" wrapText="1"/>
    </xf>
    <xf numFmtId="0" fontId="7" fillId="2" borderId="4" xfId="0" applyNumberFormat="1" applyFont="1" applyFill="1" applyBorder="1" applyAlignment="1">
      <alignment horizontal="center" vertical="top" wrapText="1"/>
    </xf>
    <xf numFmtId="0" fontId="8" fillId="2" borderId="5" xfId="0" applyNumberFormat="1" applyFont="1" applyFill="1" applyBorder="1" applyAlignment="1">
      <alignment horizontal="right" vertical="top" wrapText="1"/>
    </xf>
    <xf numFmtId="0" fontId="7" fillId="3" borderId="5" xfId="0" applyNumberFormat="1" applyFont="1" applyFill="1" applyBorder="1" applyAlignment="1">
      <alignment horizontal="center" vertical="top" wrapText="1"/>
    </xf>
    <xf numFmtId="0" fontId="7" fillId="3" borderId="5" xfId="0" applyNumberFormat="1" applyFont="1" applyFill="1" applyBorder="1" applyAlignment="1">
      <alignment horizontal="right" vertical="top" wrapText="1"/>
    </xf>
    <xf numFmtId="0" fontId="7" fillId="0" borderId="5" xfId="0" applyNumberFormat="1" applyFont="1" applyFill="1" applyBorder="1" applyAlignment="1">
      <alignment horizontal="center" vertical="top" wrapText="1"/>
    </xf>
    <xf numFmtId="0" fontId="7" fillId="0" borderId="5" xfId="0" applyNumberFormat="1" applyFont="1" applyFill="1" applyBorder="1" applyAlignment="1">
      <alignment horizontal="right" vertical="top" wrapText="1"/>
    </xf>
    <xf numFmtId="0" fontId="8" fillId="0" borderId="5" xfId="0" applyNumberFormat="1" applyFont="1" applyFill="1" applyBorder="1" applyAlignment="1">
      <alignment horizontal="right" vertical="top" wrapText="1"/>
    </xf>
    <xf numFmtId="0" fontId="7" fillId="6" borderId="5" xfId="0" applyNumberFormat="1" applyFont="1" applyFill="1" applyBorder="1" applyAlignment="1">
      <alignment horizontal="right" vertical="top" wrapText="1"/>
    </xf>
    <xf numFmtId="0" fontId="8" fillId="6" borderId="5" xfId="0" applyNumberFormat="1" applyFont="1" applyFill="1" applyBorder="1" applyAlignment="1">
      <alignment horizontal="right" vertical="top" wrapText="1"/>
    </xf>
    <xf numFmtId="0" fontId="17" fillId="6" borderId="0" xfId="0" applyNumberFormat="1" applyFont="1" applyFill="1" applyBorder="1"/>
    <xf numFmtId="0" fontId="7" fillId="0" borderId="6" xfId="0" applyNumberFormat="1" applyFont="1" applyFill="1" applyBorder="1" applyAlignment="1">
      <alignment horizontal="center" vertical="top" wrapText="1"/>
    </xf>
    <xf numFmtId="0" fontId="7" fillId="0" borderId="4" xfId="0" applyNumberFormat="1" applyFont="1" applyFill="1" applyBorder="1" applyAlignment="1">
      <alignment horizontal="center" vertical="top" wrapText="1"/>
    </xf>
    <xf numFmtId="0" fontId="7" fillId="3" borderId="4" xfId="0" applyNumberFormat="1" applyFont="1" applyFill="1" applyBorder="1" applyAlignment="1">
      <alignment horizontal="center" vertical="top" wrapText="1"/>
    </xf>
    <xf numFmtId="0" fontId="7" fillId="2" borderId="5" xfId="0" applyNumberFormat="1" applyFont="1" applyFill="1" applyBorder="1" applyAlignment="1">
      <alignment horizontal="right" vertical="top" wrapText="1"/>
    </xf>
    <xf numFmtId="0" fontId="9" fillId="4" borderId="1" xfId="0" applyNumberFormat="1" applyFont="1" applyFill="1" applyBorder="1" applyAlignment="1">
      <alignment horizontal="center" vertical="top" wrapText="1"/>
    </xf>
    <xf numFmtId="0" fontId="3" fillId="4" borderId="1" xfId="0" applyNumberFormat="1" applyFont="1" applyFill="1" applyBorder="1" applyAlignment="1">
      <alignment horizontal="center" vertical="top" wrapText="1"/>
    </xf>
    <xf numFmtId="0" fontId="3" fillId="5" borderId="5" xfId="0" applyNumberFormat="1" applyFont="1" applyFill="1" applyBorder="1" applyAlignment="1">
      <alignment horizontal="right" vertical="top" wrapText="1"/>
    </xf>
    <xf numFmtId="0" fontId="6" fillId="6" borderId="5" xfId="0" applyNumberFormat="1" applyFont="1" applyFill="1" applyBorder="1" applyAlignment="1">
      <alignment horizontal="right" vertical="top" wrapText="1"/>
    </xf>
    <xf numFmtId="0" fontId="6" fillId="0" borderId="5" xfId="0" applyNumberFormat="1" applyFont="1" applyBorder="1" applyAlignment="1">
      <alignment horizontal="right" vertical="top" wrapText="1"/>
    </xf>
    <xf numFmtId="0" fontId="3" fillId="2" borderId="19" xfId="0" applyNumberFormat="1" applyFont="1" applyFill="1" applyBorder="1" applyAlignment="1">
      <alignment horizontal="center" vertical="top" wrapText="1"/>
    </xf>
    <xf numFmtId="0" fontId="17" fillId="3" borderId="0" xfId="0" applyNumberFormat="1" applyFont="1" applyFill="1" applyBorder="1" applyAlignment="1">
      <alignment vertical="top"/>
    </xf>
    <xf numFmtId="0" fontId="3" fillId="7" borderId="1" xfId="0" applyNumberFormat="1" applyFont="1" applyFill="1" applyBorder="1" applyAlignment="1">
      <alignment horizontal="center" vertical="top" wrapText="1"/>
    </xf>
    <xf numFmtId="0" fontId="10" fillId="2" borderId="1" xfId="0" applyNumberFormat="1" applyFont="1" applyFill="1" applyBorder="1" applyAlignment="1">
      <alignment horizontal="center" vertical="top" wrapText="1"/>
    </xf>
    <xf numFmtId="0" fontId="3" fillId="4" borderId="17" xfId="0" applyNumberFormat="1" applyFont="1" applyFill="1" applyBorder="1" applyAlignment="1">
      <alignment horizontal="right" vertical="top" wrapText="1"/>
    </xf>
    <xf numFmtId="0" fontId="6" fillId="4" borderId="17" xfId="0" applyNumberFormat="1" applyFont="1" applyFill="1" applyBorder="1" applyAlignment="1">
      <alignment horizontal="right" vertical="top" wrapText="1"/>
    </xf>
    <xf numFmtId="0" fontId="6" fillId="2" borderId="5" xfId="0" applyNumberFormat="1" applyFont="1" applyFill="1" applyBorder="1" applyAlignment="1">
      <alignment horizontal="right" vertical="top" indent="1"/>
    </xf>
    <xf numFmtId="0" fontId="6" fillId="2" borderId="5" xfId="0" applyNumberFormat="1" applyFont="1" applyFill="1" applyBorder="1" applyAlignment="1">
      <alignment horizontal="right" vertical="top"/>
    </xf>
    <xf numFmtId="0" fontId="6" fillId="3" borderId="5" xfId="0" applyNumberFormat="1" applyFont="1" applyFill="1" applyBorder="1" applyAlignment="1">
      <alignment horizontal="right" vertical="top"/>
    </xf>
    <xf numFmtId="0" fontId="3" fillId="3" borderId="5" xfId="0" applyNumberFormat="1" applyFont="1" applyFill="1" applyBorder="1" applyAlignment="1">
      <alignment horizontal="right" vertical="top"/>
    </xf>
    <xf numFmtId="0" fontId="3" fillId="6" borderId="5" xfId="0" applyNumberFormat="1" applyFont="1" applyFill="1" applyBorder="1" applyAlignment="1">
      <alignment horizontal="right" vertical="top"/>
    </xf>
    <xf numFmtId="0" fontId="6" fillId="6" borderId="5" xfId="0" applyNumberFormat="1" applyFont="1" applyFill="1" applyBorder="1" applyAlignment="1">
      <alignment horizontal="right" vertical="top"/>
    </xf>
    <xf numFmtId="0" fontId="17" fillId="3" borderId="0" xfId="1" applyNumberFormat="1" applyFont="1" applyFill="1" applyBorder="1"/>
    <xf numFmtId="0" fontId="3" fillId="2" borderId="5" xfId="0" applyNumberFormat="1" applyFont="1" applyFill="1" applyBorder="1" applyAlignment="1">
      <alignment horizontal="right" vertical="top"/>
    </xf>
    <xf numFmtId="0" fontId="6" fillId="6" borderId="4" xfId="0" applyNumberFormat="1" applyFont="1" applyFill="1" applyBorder="1" applyAlignment="1">
      <alignment horizontal="right" vertical="top" wrapText="1"/>
    </xf>
    <xf numFmtId="0" fontId="3" fillId="3" borderId="4" xfId="0" applyNumberFormat="1" applyFont="1" applyFill="1" applyBorder="1" applyAlignment="1">
      <alignment horizontal="right" vertical="top"/>
    </xf>
    <xf numFmtId="0" fontId="3" fillId="4" borderId="4" xfId="0" applyNumberFormat="1" applyFont="1" applyFill="1" applyBorder="1" applyAlignment="1">
      <alignment horizontal="right" vertical="top"/>
    </xf>
    <xf numFmtId="0" fontId="3" fillId="2" borderId="4" xfId="0" applyNumberFormat="1" applyFont="1" applyFill="1" applyBorder="1" applyAlignment="1">
      <alignment horizontal="right" vertical="top" wrapText="1"/>
    </xf>
    <xf numFmtId="0" fontId="3" fillId="0" borderId="6" xfId="0" applyNumberFormat="1" applyFont="1" applyBorder="1" applyAlignment="1">
      <alignment horizontal="center" vertical="top" wrapText="1"/>
    </xf>
    <xf numFmtId="0" fontId="3" fillId="0" borderId="0" xfId="0" applyNumberFormat="1" applyFont="1" applyAlignment="1">
      <alignment horizontal="right" vertical="top"/>
    </xf>
    <xf numFmtId="0" fontId="2" fillId="0" borderId="0" xfId="0" applyNumberFormat="1" applyFont="1"/>
    <xf numFmtId="0" fontId="25" fillId="0" borderId="0" xfId="0" applyNumberFormat="1" applyFont="1" applyAlignment="1">
      <alignment horizontal="right" vertical="top"/>
    </xf>
    <xf numFmtId="0" fontId="11" fillId="0" borderId="0" xfId="0" applyNumberFormat="1" applyFont="1" applyBorder="1" applyAlignment="1">
      <alignment horizontal="center" vertical="top" wrapText="1"/>
    </xf>
    <xf numFmtId="0" fontId="3" fillId="0" borderId="0" xfId="0" applyNumberFormat="1" applyFont="1"/>
    <xf numFmtId="166" fontId="19" fillId="2" borderId="5" xfId="0" applyNumberFormat="1" applyFont="1" applyFill="1" applyBorder="1" applyAlignment="1">
      <alignment horizontal="center" vertical="top" wrapText="1"/>
    </xf>
    <xf numFmtId="0" fontId="20" fillId="0" borderId="5" xfId="0" applyFont="1" applyBorder="1" applyAlignment="1">
      <alignment horizontal="center" vertical="top" wrapText="1"/>
    </xf>
    <xf numFmtId="2" fontId="6" fillId="2" borderId="5" xfId="0" applyNumberFormat="1" applyFont="1" applyFill="1" applyBorder="1" applyAlignment="1">
      <alignment horizontal="center" vertical="top" wrapText="1"/>
    </xf>
    <xf numFmtId="0" fontId="20" fillId="0" borderId="2" xfId="0" applyFont="1" applyBorder="1" applyAlignment="1">
      <alignment horizontal="center" vertical="top" wrapText="1"/>
    </xf>
    <xf numFmtId="166" fontId="6" fillId="2" borderId="5" xfId="0" applyNumberFormat="1" applyFont="1" applyFill="1" applyBorder="1" applyAlignment="1">
      <alignment horizontal="center" vertical="top" wrapText="1"/>
    </xf>
    <xf numFmtId="0" fontId="3" fillId="0" borderId="5" xfId="0" applyFont="1" applyBorder="1" applyAlignment="1">
      <alignment horizontal="center" vertical="top" wrapText="1"/>
    </xf>
    <xf numFmtId="2" fontId="6" fillId="2" borderId="5" xfId="0" applyNumberFormat="1" applyFont="1" applyFill="1" applyBorder="1" applyAlignment="1">
      <alignment horizontal="center" wrapText="1"/>
    </xf>
    <xf numFmtId="166" fontId="20" fillId="2" borderId="6" xfId="0" applyNumberFormat="1" applyFont="1" applyFill="1" applyBorder="1" applyAlignment="1">
      <alignment horizontal="center" wrapText="1"/>
    </xf>
    <xf numFmtId="166" fontId="6" fillId="2" borderId="6" xfId="0" applyNumberFormat="1" applyFont="1" applyFill="1" applyBorder="1" applyAlignment="1">
      <alignment horizontal="center" wrapText="1"/>
    </xf>
    <xf numFmtId="166" fontId="20" fillId="3" borderId="6" xfId="0" applyNumberFormat="1" applyFont="1" applyFill="1" applyBorder="1" applyAlignment="1">
      <alignment horizontal="center" wrapText="1"/>
    </xf>
    <xf numFmtId="166" fontId="20" fillId="3" borderId="5" xfId="0" applyNumberFormat="1" applyFont="1" applyFill="1" applyBorder="1" applyAlignment="1">
      <alignment horizontal="center" vertical="top" wrapText="1"/>
    </xf>
    <xf numFmtId="166" fontId="20" fillId="0" borderId="5" xfId="0" applyNumberFormat="1" applyFont="1" applyBorder="1" applyAlignment="1">
      <alignment horizontal="center" vertical="top" wrapText="1"/>
    </xf>
    <xf numFmtId="166" fontId="20" fillId="0" borderId="1" xfId="0" applyNumberFormat="1" applyFont="1" applyBorder="1" applyAlignment="1">
      <alignment horizontal="center" vertical="top" wrapText="1"/>
    </xf>
    <xf numFmtId="166" fontId="3" fillId="3" borderId="5" xfId="0" applyNumberFormat="1" applyFont="1" applyFill="1" applyBorder="1" applyAlignment="1">
      <alignment horizontal="center" vertical="top" wrapText="1"/>
    </xf>
    <xf numFmtId="2" fontId="6" fillId="3" borderId="1" xfId="0" applyNumberFormat="1" applyFont="1" applyFill="1" applyBorder="1" applyAlignment="1">
      <alignment horizontal="center" vertical="top" wrapText="1"/>
    </xf>
    <xf numFmtId="2" fontId="3" fillId="3" borderId="1" xfId="0" applyNumberFormat="1" applyFont="1" applyFill="1" applyBorder="1" applyAlignment="1">
      <alignment horizontal="center" vertical="top" wrapText="1"/>
    </xf>
    <xf numFmtId="166" fontId="22" fillId="4" borderId="5" xfId="0" applyNumberFormat="1" applyFont="1" applyFill="1" applyBorder="1"/>
    <xf numFmtId="166" fontId="20" fillId="0" borderId="5" xfId="0" applyNumberFormat="1" applyFont="1" applyBorder="1" applyAlignment="1">
      <alignment horizontal="center" wrapText="1"/>
    </xf>
    <xf numFmtId="2" fontId="6" fillId="2" borderId="16" xfId="0" applyNumberFormat="1" applyFont="1" applyFill="1" applyBorder="1" applyAlignment="1">
      <alignment horizontal="center" vertical="top" wrapText="1"/>
    </xf>
    <xf numFmtId="49" fontId="3" fillId="3" borderId="16" xfId="0" applyNumberFormat="1" applyFont="1" applyFill="1" applyBorder="1" applyAlignment="1">
      <alignment horizontal="center" vertical="top" wrapText="1"/>
    </xf>
    <xf numFmtId="166" fontId="20" fillId="7" borderId="5" xfId="0" applyNumberFormat="1" applyFont="1" applyFill="1" applyBorder="1" applyAlignment="1">
      <alignment horizontal="center" vertical="top" wrapText="1"/>
    </xf>
    <xf numFmtId="2" fontId="6" fillId="4" borderId="5" xfId="0" applyNumberFormat="1" applyFont="1" applyFill="1" applyBorder="1" applyAlignment="1">
      <alignment horizontal="center" wrapText="1"/>
    </xf>
    <xf numFmtId="166" fontId="3" fillId="2" borderId="5" xfId="0" applyNumberFormat="1" applyFont="1" applyFill="1" applyBorder="1" applyAlignment="1">
      <alignment horizontal="center" vertical="top" wrapText="1"/>
    </xf>
    <xf numFmtId="166" fontId="6" fillId="7" borderId="5" xfId="0" applyNumberFormat="1" applyFont="1" applyFill="1" applyBorder="1" applyAlignment="1">
      <alignment horizontal="center" vertical="top" wrapText="1"/>
    </xf>
    <xf numFmtId="166" fontId="6" fillId="6" borderId="5" xfId="0" applyNumberFormat="1" applyFont="1" applyFill="1" applyBorder="1" applyAlignment="1">
      <alignment horizontal="center" vertical="top" wrapText="1"/>
    </xf>
    <xf numFmtId="0" fontId="6" fillId="7" borderId="5" xfId="0" applyNumberFormat="1" applyFont="1" applyFill="1" applyBorder="1" applyAlignment="1">
      <alignment horizontal="right" vertical="top" wrapText="1"/>
    </xf>
    <xf numFmtId="166" fontId="20" fillId="6" borderId="5" xfId="0" applyNumberFormat="1" applyFont="1" applyFill="1" applyBorder="1" applyAlignment="1">
      <alignment horizontal="center" vertical="top" wrapText="1"/>
    </xf>
    <xf numFmtId="2" fontId="6" fillId="6" borderId="1" xfId="0" applyNumberFormat="1" applyFont="1" applyFill="1" applyBorder="1" applyAlignment="1">
      <alignment horizontal="center" vertical="top" wrapText="1"/>
    </xf>
    <xf numFmtId="2" fontId="3" fillId="2" borderId="5" xfId="0" applyNumberFormat="1" applyFont="1" applyFill="1" applyBorder="1" applyAlignment="1">
      <alignment horizontal="center" vertical="top" wrapText="1"/>
    </xf>
    <xf numFmtId="166" fontId="20" fillId="7" borderId="1" xfId="0" applyNumberFormat="1" applyFont="1" applyFill="1" applyBorder="1" applyAlignment="1">
      <alignment horizontal="center" vertical="top" wrapText="1"/>
    </xf>
    <xf numFmtId="0" fontId="3" fillId="8" borderId="5" xfId="0" applyNumberFormat="1" applyFont="1" applyFill="1" applyBorder="1" applyAlignment="1">
      <alignment horizontal="right" vertical="top" wrapText="1"/>
    </xf>
    <xf numFmtId="166" fontId="20" fillId="6" borderId="5" xfId="0" applyNumberFormat="1" applyFont="1" applyFill="1" applyBorder="1" applyAlignment="1">
      <alignment horizontal="center" wrapText="1"/>
    </xf>
    <xf numFmtId="166" fontId="6" fillId="4" borderId="5" xfId="0" applyNumberFormat="1" applyFont="1" applyFill="1" applyBorder="1" applyAlignment="1">
      <alignment horizontal="right" vertical="top" wrapText="1"/>
    </xf>
    <xf numFmtId="0" fontId="26" fillId="3" borderId="5" xfId="0" applyNumberFormat="1" applyFont="1" applyFill="1" applyBorder="1" applyAlignment="1">
      <alignment horizontal="right" vertical="top" wrapText="1"/>
    </xf>
    <xf numFmtId="2" fontId="3" fillId="3" borderId="5" xfId="0" applyNumberFormat="1" applyFont="1" applyFill="1" applyBorder="1" applyAlignment="1">
      <alignment horizontal="right" vertical="top"/>
    </xf>
    <xf numFmtId="2" fontId="6" fillId="2" borderId="5" xfId="0" applyNumberFormat="1" applyFont="1" applyFill="1" applyBorder="1" applyAlignment="1">
      <alignment horizontal="right" vertical="top"/>
    </xf>
    <xf numFmtId="2" fontId="6" fillId="4" borderId="5" xfId="0" applyNumberFormat="1" applyFont="1" applyFill="1" applyBorder="1" applyAlignment="1">
      <alignment horizontal="right" vertical="top" wrapText="1"/>
    </xf>
    <xf numFmtId="166" fontId="3" fillId="0" borderId="0" xfId="0" applyNumberFormat="1" applyFont="1" applyAlignment="1">
      <alignment horizontal="right" vertical="top"/>
    </xf>
    <xf numFmtId="49" fontId="3" fillId="0" borderId="16" xfId="0" applyNumberFormat="1" applyFont="1" applyBorder="1" applyAlignment="1">
      <alignment horizontal="center" vertical="top" wrapText="1"/>
    </xf>
    <xf numFmtId="49" fontId="3" fillId="6" borderId="1" xfId="0" applyNumberFormat="1" applyFont="1" applyFill="1" applyBorder="1" applyAlignment="1">
      <alignment horizontal="center" vertical="top" wrapText="1"/>
    </xf>
    <xf numFmtId="49" fontId="3" fillId="6" borderId="5" xfId="0" applyNumberFormat="1" applyFont="1" applyFill="1" applyBorder="1" applyAlignment="1">
      <alignment horizontal="center" vertical="top" wrapText="1"/>
    </xf>
    <xf numFmtId="49" fontId="3" fillId="0" borderId="1" xfId="0" applyNumberFormat="1" applyFont="1" applyBorder="1" applyAlignment="1">
      <alignment horizontal="center" vertical="top" wrapText="1"/>
    </xf>
    <xf numFmtId="49" fontId="3" fillId="0" borderId="5" xfId="0" applyNumberFormat="1" applyFont="1" applyBorder="1" applyAlignment="1">
      <alignment horizontal="center" vertical="top" wrapText="1"/>
    </xf>
    <xf numFmtId="166" fontId="6" fillId="2" borderId="5" xfId="0" applyNumberFormat="1" applyFont="1" applyFill="1" applyBorder="1" applyAlignment="1">
      <alignment horizontal="right" vertical="top" wrapText="1"/>
    </xf>
    <xf numFmtId="0" fontId="7" fillId="7" borderId="5" xfId="0" applyNumberFormat="1" applyFont="1" applyFill="1" applyBorder="1" applyAlignment="1">
      <alignment horizontal="center" vertical="top" wrapText="1"/>
    </xf>
    <xf numFmtId="0" fontId="3" fillId="9" borderId="1" xfId="0" applyNumberFormat="1" applyFont="1" applyFill="1" applyBorder="1" applyAlignment="1">
      <alignment horizontal="center" vertical="top" wrapText="1"/>
    </xf>
    <xf numFmtId="49" fontId="3" fillId="0" borderId="5" xfId="0" applyNumberFormat="1" applyFont="1" applyBorder="1" applyAlignment="1" applyProtection="1">
      <alignment horizontal="center" vertical="top" wrapText="1"/>
      <protection locked="0"/>
    </xf>
    <xf numFmtId="0" fontId="3" fillId="7" borderId="3" xfId="0" applyNumberFormat="1" applyFont="1" applyFill="1" applyBorder="1" applyAlignment="1">
      <alignment horizontal="center" vertical="top" wrapText="1"/>
    </xf>
    <xf numFmtId="0" fontId="3" fillId="7" borderId="5" xfId="0" applyNumberFormat="1" applyFont="1" applyFill="1" applyBorder="1" applyAlignment="1">
      <alignment horizontal="right" vertical="top"/>
    </xf>
    <xf numFmtId="49" fontId="3" fillId="0" borderId="5" xfId="0" applyNumberFormat="1" applyFont="1" applyBorder="1" applyAlignment="1">
      <alignment horizontal="right" vertical="top" wrapText="1"/>
    </xf>
    <xf numFmtId="2" fontId="3" fillId="2" borderId="5" xfId="0" applyNumberFormat="1" applyFont="1" applyFill="1" applyBorder="1" applyAlignment="1">
      <alignment horizontal="right" vertical="top" wrapText="1"/>
    </xf>
    <xf numFmtId="0" fontId="3" fillId="4" borderId="5" xfId="0" applyNumberFormat="1" applyFont="1" applyFill="1" applyBorder="1" applyAlignment="1" applyProtection="1">
      <alignment horizontal="center" vertical="top" wrapText="1"/>
      <protection locked="0"/>
    </xf>
    <xf numFmtId="0" fontId="6" fillId="6" borderId="0" xfId="0" applyNumberFormat="1" applyFont="1" applyFill="1" applyBorder="1" applyAlignment="1">
      <alignment horizontal="right" vertical="top" wrapText="1"/>
    </xf>
    <xf numFmtId="0" fontId="3" fillId="0" borderId="1" xfId="0" applyNumberFormat="1" applyFont="1" applyBorder="1" applyAlignment="1">
      <alignment horizontal="center" vertical="top" wrapText="1"/>
    </xf>
    <xf numFmtId="0" fontId="17" fillId="3" borderId="1" xfId="0" applyNumberFormat="1" applyFont="1" applyFill="1" applyBorder="1" applyAlignment="1">
      <alignment vertical="top"/>
    </xf>
    <xf numFmtId="0" fontId="3" fillId="0" borderId="1" xfId="0" applyNumberFormat="1" applyFont="1" applyBorder="1" applyAlignment="1">
      <alignment horizontal="center" vertical="top" wrapText="1"/>
    </xf>
    <xf numFmtId="2" fontId="6" fillId="2" borderId="5" xfId="0" applyNumberFormat="1" applyFont="1" applyFill="1" applyBorder="1" applyAlignment="1">
      <alignment horizontal="right" wrapText="1"/>
    </xf>
    <xf numFmtId="49" fontId="4" fillId="0" borderId="5" xfId="0" applyNumberFormat="1" applyFont="1" applyBorder="1" applyAlignment="1">
      <alignment horizontal="center" vertical="top" wrapText="1"/>
    </xf>
    <xf numFmtId="49" fontId="7" fillId="3" borderId="5" xfId="0" applyNumberFormat="1" applyFont="1" applyFill="1" applyBorder="1" applyAlignment="1">
      <alignment horizontal="center" vertical="top" wrapText="1"/>
    </xf>
    <xf numFmtId="166" fontId="6" fillId="4" borderId="1" xfId="0" applyNumberFormat="1" applyFont="1" applyFill="1" applyBorder="1" applyAlignment="1">
      <alignment horizontal="right" vertical="top" wrapText="1"/>
    </xf>
    <xf numFmtId="0" fontId="3" fillId="0" borderId="1" xfId="0" applyNumberFormat="1" applyFont="1" applyBorder="1" applyAlignment="1">
      <alignment horizontal="center" vertical="top" wrapText="1"/>
    </xf>
    <xf numFmtId="0" fontId="3" fillId="0" borderId="1" xfId="0" applyNumberFormat="1" applyFont="1" applyBorder="1" applyAlignment="1">
      <alignment horizontal="center" vertical="top" wrapText="1"/>
    </xf>
    <xf numFmtId="0" fontId="3" fillId="0" borderId="4" xfId="0" applyNumberFormat="1" applyFont="1" applyFill="1" applyBorder="1" applyAlignment="1">
      <alignment horizontal="center" vertical="center" wrapText="1"/>
    </xf>
    <xf numFmtId="0" fontId="2" fillId="6" borderId="0" xfId="0" applyNumberFormat="1" applyFont="1" applyFill="1" applyBorder="1" applyAlignment="1">
      <alignment horizontal="center" vertical="top" wrapText="1"/>
    </xf>
    <xf numFmtId="0" fontId="2" fillId="6" borderId="0" xfId="0" applyNumberFormat="1" applyFont="1" applyFill="1" applyBorder="1" applyAlignment="1">
      <alignment horizontal="center" wrapText="1"/>
    </xf>
    <xf numFmtId="0" fontId="2" fillId="6" borderId="0" xfId="0" applyNumberFormat="1" applyFont="1" applyFill="1" applyBorder="1"/>
    <xf numFmtId="0" fontId="2" fillId="6" borderId="0" xfId="0" applyNumberFormat="1" applyFont="1" applyFill="1" applyBorder="1" applyAlignment="1">
      <alignment vertical="top"/>
    </xf>
    <xf numFmtId="0" fontId="3" fillId="4" borderId="10" xfId="0" applyNumberFormat="1" applyFont="1" applyFill="1" applyBorder="1" applyAlignment="1">
      <alignment horizontal="right" vertical="top" wrapText="1"/>
    </xf>
    <xf numFmtId="0" fontId="6" fillId="4" borderId="10" xfId="0" applyNumberFormat="1" applyFont="1" applyFill="1" applyBorder="1" applyAlignment="1">
      <alignment horizontal="right" vertical="top" wrapText="1"/>
    </xf>
    <xf numFmtId="0" fontId="16" fillId="6" borderId="0" xfId="0" applyNumberFormat="1" applyFont="1" applyFill="1" applyBorder="1" applyAlignment="1">
      <alignment horizontal="center" vertical="top" wrapText="1"/>
    </xf>
    <xf numFmtId="166" fontId="6" fillId="6" borderId="0" xfId="0" applyNumberFormat="1" applyFont="1" applyFill="1" applyBorder="1" applyAlignment="1">
      <alignment horizontal="center" vertical="top" wrapText="1"/>
    </xf>
    <xf numFmtId="0" fontId="12" fillId="6" borderId="0" xfId="0" applyNumberFormat="1" applyFont="1" applyFill="1" applyBorder="1" applyAlignment="1">
      <alignment horizontal="center" vertical="top" wrapText="1"/>
    </xf>
    <xf numFmtId="0" fontId="13" fillId="6" borderId="0" xfId="0" applyNumberFormat="1" applyFont="1" applyFill="1" applyBorder="1" applyAlignment="1">
      <alignment horizontal="center" vertical="top" wrapText="1"/>
    </xf>
    <xf numFmtId="0" fontId="14" fillId="6" borderId="0" xfId="0" applyNumberFormat="1" applyFont="1" applyFill="1" applyBorder="1" applyAlignment="1">
      <alignment horizontal="center" vertical="top" wrapText="1"/>
    </xf>
    <xf numFmtId="0" fontId="15" fillId="6" borderId="0" xfId="0" applyNumberFormat="1" applyFont="1" applyFill="1" applyBorder="1" applyAlignment="1">
      <alignment horizontal="center" vertical="top" wrapText="1"/>
    </xf>
    <xf numFmtId="49" fontId="6" fillId="6" borderId="5" xfId="0" applyNumberFormat="1" applyFont="1" applyFill="1" applyBorder="1" applyAlignment="1">
      <alignment horizontal="center" vertical="top" wrapText="1"/>
    </xf>
    <xf numFmtId="0" fontId="3" fillId="0" borderId="1" xfId="0" applyNumberFormat="1" applyFont="1" applyBorder="1" applyAlignment="1">
      <alignment horizontal="center" vertical="top" wrapText="1"/>
    </xf>
    <xf numFmtId="49" fontId="3" fillId="3" borderId="5" xfId="0" applyNumberFormat="1" applyFont="1" applyFill="1" applyBorder="1" applyAlignment="1">
      <alignment horizontal="center" vertical="top" wrapText="1"/>
    </xf>
    <xf numFmtId="0" fontId="3" fillId="0" borderId="1" xfId="0" applyNumberFormat="1" applyFont="1" applyBorder="1" applyAlignment="1">
      <alignment horizontal="center" vertical="top" wrapText="1"/>
    </xf>
    <xf numFmtId="49" fontId="4" fillId="3" borderId="5" xfId="0" applyNumberFormat="1" applyFont="1" applyFill="1" applyBorder="1" applyAlignment="1">
      <alignment horizontal="center" vertical="top" wrapText="1"/>
    </xf>
    <xf numFmtId="49" fontId="4" fillId="2" borderId="5" xfId="0" applyNumberFormat="1" applyFont="1" applyFill="1" applyBorder="1" applyAlignment="1">
      <alignment horizontal="center" vertical="top" wrapText="1"/>
    </xf>
    <xf numFmtId="0" fontId="3" fillId="0" borderId="1" xfId="0" applyNumberFormat="1" applyFont="1" applyBorder="1" applyAlignment="1">
      <alignment horizontal="center" vertical="top" wrapText="1"/>
    </xf>
    <xf numFmtId="0" fontId="3" fillId="0" borderId="1" xfId="0" applyNumberFormat="1" applyFont="1" applyBorder="1" applyAlignment="1">
      <alignment horizontal="center" vertical="top" wrapText="1"/>
    </xf>
    <xf numFmtId="0" fontId="3" fillId="0" borderId="1" xfId="0" applyNumberFormat="1" applyFont="1" applyBorder="1" applyAlignment="1">
      <alignment horizontal="center" vertical="top" wrapText="1"/>
    </xf>
    <xf numFmtId="166" fontId="20" fillId="3" borderId="6" xfId="0" applyNumberFormat="1" applyFont="1" applyFill="1" applyBorder="1" applyAlignment="1">
      <alignment horizontal="center" vertical="top" wrapText="1"/>
    </xf>
    <xf numFmtId="0" fontId="3" fillId="7" borderId="18" xfId="0" applyNumberFormat="1" applyFont="1" applyFill="1" applyBorder="1" applyAlignment="1">
      <alignment horizontal="left" vertical="top" wrapText="1"/>
    </xf>
    <xf numFmtId="0" fontId="0" fillId="7" borderId="3" xfId="0" applyFill="1" applyBorder="1" applyAlignment="1">
      <alignment vertical="top" wrapText="1"/>
    </xf>
    <xf numFmtId="49" fontId="3" fillId="7" borderId="5" xfId="0" applyNumberFormat="1" applyFont="1" applyFill="1" applyBorder="1" applyAlignment="1">
      <alignment horizontal="center" vertical="top" wrapText="1"/>
    </xf>
    <xf numFmtId="0" fontId="7" fillId="7" borderId="5" xfId="0" applyNumberFormat="1" applyFont="1" applyFill="1" applyBorder="1" applyAlignment="1">
      <alignment horizontal="right" vertical="top" wrapText="1"/>
    </xf>
    <xf numFmtId="0" fontId="8" fillId="7" borderId="5" xfId="0" applyNumberFormat="1" applyFont="1" applyFill="1" applyBorder="1" applyAlignment="1">
      <alignment horizontal="right" vertical="top" wrapText="1"/>
    </xf>
    <xf numFmtId="0" fontId="0" fillId="7" borderId="5" xfId="0" applyFill="1" applyBorder="1" applyAlignment="1">
      <alignment vertical="top" wrapText="1"/>
    </xf>
    <xf numFmtId="0" fontId="3" fillId="0" borderId="1" xfId="0" applyNumberFormat="1" applyFont="1" applyBorder="1" applyAlignment="1">
      <alignment horizontal="center" vertical="top" wrapText="1"/>
    </xf>
    <xf numFmtId="0" fontId="3" fillId="7" borderId="15" xfId="0" applyFont="1" applyFill="1" applyBorder="1" applyAlignment="1">
      <alignment horizontal="center" vertical="top" wrapText="1"/>
    </xf>
    <xf numFmtId="2" fontId="21" fillId="4" borderId="5" xfId="0" applyNumberFormat="1" applyFont="1" applyFill="1" applyBorder="1" applyAlignment="1">
      <alignment vertical="top"/>
    </xf>
    <xf numFmtId="0" fontId="3" fillId="6" borderId="2" xfId="0" applyNumberFormat="1" applyFont="1" applyFill="1" applyBorder="1" applyAlignment="1">
      <alignment horizontal="left" vertical="top" wrapText="1"/>
    </xf>
    <xf numFmtId="0" fontId="3" fillId="6" borderId="3" xfId="0" applyNumberFormat="1" applyFont="1" applyFill="1" applyBorder="1" applyAlignment="1">
      <alignment horizontal="left" vertical="top" wrapText="1"/>
    </xf>
    <xf numFmtId="0" fontId="3" fillId="6" borderId="1" xfId="0" applyNumberFormat="1" applyFont="1" applyFill="1" applyBorder="1" applyAlignment="1">
      <alignment horizontal="left" vertical="top" wrapText="1"/>
    </xf>
    <xf numFmtId="0" fontId="3" fillId="0" borderId="2" xfId="0" applyNumberFormat="1" applyFont="1" applyBorder="1" applyAlignment="1">
      <alignment horizontal="left" vertical="top" wrapText="1"/>
    </xf>
    <xf numFmtId="0" fontId="3" fillId="0" borderId="3" xfId="0" applyNumberFormat="1" applyFont="1" applyBorder="1" applyAlignment="1">
      <alignment horizontal="left" vertical="top" wrapText="1"/>
    </xf>
    <xf numFmtId="0" fontId="3" fillId="0" borderId="1" xfId="0" applyNumberFormat="1" applyFont="1" applyBorder="1" applyAlignment="1">
      <alignment horizontal="left" vertical="top" wrapText="1"/>
    </xf>
    <xf numFmtId="0" fontId="0" fillId="0" borderId="3" xfId="0" applyBorder="1" applyAlignment="1">
      <alignment horizontal="left" vertical="top" wrapText="1"/>
    </xf>
    <xf numFmtId="0" fontId="0" fillId="0" borderId="1" xfId="0" applyBorder="1" applyAlignment="1">
      <alignment horizontal="left" vertical="top" wrapText="1"/>
    </xf>
    <xf numFmtId="0" fontId="9" fillId="4" borderId="2" xfId="0" applyNumberFormat="1" applyFont="1" applyFill="1" applyBorder="1" applyAlignment="1">
      <alignment horizontal="center" vertical="top" wrapText="1"/>
    </xf>
    <xf numFmtId="0" fontId="9" fillId="4" borderId="3" xfId="0" applyNumberFormat="1" applyFont="1" applyFill="1" applyBorder="1" applyAlignment="1">
      <alignment horizontal="center" vertical="top" wrapText="1"/>
    </xf>
    <xf numFmtId="0" fontId="9" fillId="4" borderId="1" xfId="0" applyNumberFormat="1" applyFont="1" applyFill="1" applyBorder="1" applyAlignment="1">
      <alignment horizontal="center" vertical="top" wrapText="1"/>
    </xf>
    <xf numFmtId="0" fontId="0" fillId="0" borderId="3" xfId="0" applyBorder="1" applyAlignment="1">
      <alignment vertical="top" wrapText="1"/>
    </xf>
    <xf numFmtId="0" fontId="0" fillId="0" borderId="1" xfId="0" applyBorder="1" applyAlignment="1">
      <alignment vertical="top" wrapText="1"/>
    </xf>
    <xf numFmtId="0" fontId="17" fillId="0" borderId="0" xfId="0" applyFont="1" applyAlignment="1"/>
    <xf numFmtId="0" fontId="11" fillId="0" borderId="0" xfId="0" applyNumberFormat="1" applyFont="1" applyBorder="1" applyAlignment="1">
      <alignment horizontal="center" vertical="top" wrapText="1"/>
    </xf>
    <xf numFmtId="0" fontId="6" fillId="0" borderId="0" xfId="0" applyNumberFormat="1" applyFont="1" applyBorder="1" applyAlignment="1">
      <alignment horizontal="center" vertical="top" wrapText="1"/>
    </xf>
    <xf numFmtId="0" fontId="2" fillId="0" borderId="0" xfId="0" applyFont="1" applyAlignment="1">
      <alignment horizontal="center"/>
    </xf>
    <xf numFmtId="0" fontId="6" fillId="4" borderId="2" xfId="0" applyNumberFormat="1" applyFont="1" applyFill="1" applyBorder="1" applyAlignment="1">
      <alignment horizontal="center" vertical="top" wrapText="1"/>
    </xf>
    <xf numFmtId="0" fontId="6" fillId="4" borderId="3" xfId="0" applyNumberFormat="1" applyFont="1" applyFill="1" applyBorder="1" applyAlignment="1">
      <alignment horizontal="center" vertical="top" wrapText="1"/>
    </xf>
    <xf numFmtId="0" fontId="6" fillId="4" borderId="1" xfId="0" applyNumberFormat="1" applyFont="1" applyFill="1" applyBorder="1" applyAlignment="1">
      <alignment horizontal="center" vertical="top" wrapText="1"/>
    </xf>
    <xf numFmtId="0" fontId="3"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3" fillId="0" borderId="1" xfId="0" applyNumberFormat="1" applyFont="1" applyBorder="1" applyAlignment="1">
      <alignment horizontal="center" vertical="top" wrapText="1"/>
    </xf>
    <xf numFmtId="0" fontId="17" fillId="0" borderId="0" xfId="0" applyFont="1" applyAlignment="1">
      <alignment horizontal="center"/>
    </xf>
    <xf numFmtId="0" fontId="3" fillId="3" borderId="31" xfId="0" applyNumberFormat="1" applyFont="1" applyFill="1" applyBorder="1" applyAlignment="1">
      <alignment horizontal="center" vertical="center" wrapText="1"/>
    </xf>
    <xf numFmtId="0" fontId="3" fillId="3" borderId="8" xfId="0" applyNumberFormat="1" applyFont="1" applyFill="1" applyBorder="1" applyAlignment="1">
      <alignment horizontal="center" vertical="center" wrapText="1"/>
    </xf>
    <xf numFmtId="0" fontId="3" fillId="3" borderId="32" xfId="0" applyNumberFormat="1" applyFont="1" applyFill="1" applyBorder="1" applyAlignment="1">
      <alignment horizontal="center" vertical="center" wrapText="1"/>
    </xf>
    <xf numFmtId="0" fontId="3" fillId="3" borderId="33" xfId="0" applyNumberFormat="1" applyFont="1" applyFill="1" applyBorder="1" applyAlignment="1">
      <alignment horizontal="center" vertical="center" wrapText="1"/>
    </xf>
    <xf numFmtId="0" fontId="3" fillId="3" borderId="20" xfId="0" applyNumberFormat="1" applyFont="1" applyFill="1" applyBorder="1" applyAlignment="1">
      <alignment horizontal="center" vertical="center" wrapText="1"/>
    </xf>
    <xf numFmtId="0" fontId="3" fillId="3" borderId="28" xfId="0" applyNumberFormat="1" applyFont="1" applyFill="1" applyBorder="1" applyAlignment="1">
      <alignment horizontal="center" vertical="center" wrapText="1"/>
    </xf>
    <xf numFmtId="0" fontId="3" fillId="0" borderId="2" xfId="0" applyNumberFormat="1" applyFont="1" applyBorder="1" applyAlignment="1">
      <alignment vertical="top" wrapText="1"/>
    </xf>
    <xf numFmtId="0" fontId="3" fillId="0" borderId="3" xfId="0" applyNumberFormat="1" applyFont="1" applyBorder="1" applyAlignment="1">
      <alignment vertical="top" wrapText="1"/>
    </xf>
    <xf numFmtId="0" fontId="3" fillId="0" borderId="1" xfId="0" applyNumberFormat="1" applyFont="1" applyBorder="1" applyAlignment="1">
      <alignment vertical="top" wrapText="1"/>
    </xf>
    <xf numFmtId="0" fontId="3" fillId="0" borderId="15" xfId="0" applyNumberFormat="1" applyFont="1" applyBorder="1" applyAlignment="1">
      <alignment horizontal="left" vertical="top" wrapText="1"/>
    </xf>
    <xf numFmtId="0" fontId="3" fillId="0" borderId="8" xfId="0" applyNumberFormat="1" applyFont="1" applyBorder="1" applyAlignment="1">
      <alignment horizontal="left" vertical="top" wrapText="1"/>
    </xf>
    <xf numFmtId="0" fontId="3" fillId="0" borderId="19" xfId="0" applyNumberFormat="1" applyFont="1" applyBorder="1" applyAlignment="1">
      <alignment horizontal="left" vertical="top" wrapText="1"/>
    </xf>
    <xf numFmtId="0" fontId="3" fillId="0" borderId="18" xfId="0" applyNumberFormat="1" applyFont="1" applyBorder="1" applyAlignment="1">
      <alignment horizontal="left" vertical="top" wrapText="1"/>
    </xf>
    <xf numFmtId="0" fontId="3" fillId="0" borderId="20" xfId="0" applyNumberFormat="1" applyFont="1" applyBorder="1" applyAlignment="1">
      <alignment horizontal="left" vertical="top" wrapText="1"/>
    </xf>
    <xf numFmtId="0" fontId="3" fillId="0" borderId="16" xfId="0" applyNumberFormat="1" applyFont="1" applyBorder="1" applyAlignment="1">
      <alignment horizontal="left" vertical="top" wrapText="1"/>
    </xf>
    <xf numFmtId="0" fontId="6" fillId="2" borderId="2" xfId="0" applyNumberFormat="1" applyFont="1" applyFill="1" applyBorder="1" applyAlignment="1">
      <alignment horizontal="left"/>
    </xf>
    <xf numFmtId="0" fontId="6" fillId="2" borderId="3" xfId="0" applyNumberFormat="1" applyFont="1" applyFill="1" applyBorder="1" applyAlignment="1">
      <alignment horizontal="left"/>
    </xf>
    <xf numFmtId="0" fontId="6" fillId="2" borderId="1" xfId="0" applyNumberFormat="1" applyFont="1" applyFill="1" applyBorder="1" applyAlignment="1">
      <alignment horizontal="left"/>
    </xf>
    <xf numFmtId="0" fontId="6" fillId="2" borderId="2" xfId="0" applyNumberFormat="1" applyFont="1" applyFill="1" applyBorder="1" applyAlignment="1">
      <alignment horizontal="left" vertical="top" wrapText="1"/>
    </xf>
    <xf numFmtId="0" fontId="6" fillId="2" borderId="3" xfId="0" applyNumberFormat="1" applyFont="1" applyFill="1" applyBorder="1" applyAlignment="1">
      <alignment horizontal="left" vertical="top" wrapText="1"/>
    </xf>
    <xf numFmtId="0" fontId="6" fillId="2" borderId="1" xfId="0" applyNumberFormat="1" applyFont="1" applyFill="1" applyBorder="1" applyAlignment="1">
      <alignment horizontal="left" vertical="top" wrapText="1"/>
    </xf>
    <xf numFmtId="0" fontId="3" fillId="0" borderId="24" xfId="0" applyNumberFormat="1" applyFont="1" applyFill="1" applyBorder="1" applyAlignment="1">
      <alignment horizontal="center" vertical="center" textRotation="90" wrapText="1"/>
    </xf>
    <xf numFmtId="0" fontId="3" fillId="0" borderId="10" xfId="0" applyNumberFormat="1" applyFont="1" applyFill="1" applyBorder="1" applyAlignment="1">
      <alignment horizontal="center" vertical="center" textRotation="90" wrapText="1"/>
    </xf>
    <xf numFmtId="0" fontId="3" fillId="0" borderId="4" xfId="0" applyNumberFormat="1" applyFont="1" applyFill="1" applyBorder="1" applyAlignment="1">
      <alignment horizontal="center" vertical="center" textRotation="90" wrapText="1"/>
    </xf>
    <xf numFmtId="0" fontId="3" fillId="0" borderId="25" xfId="0" applyNumberFormat="1" applyFont="1" applyFill="1" applyBorder="1" applyAlignment="1">
      <alignment horizontal="center" vertical="center" textRotation="90" wrapText="1"/>
    </xf>
    <xf numFmtId="0" fontId="3" fillId="0" borderId="26" xfId="0" applyNumberFormat="1" applyFont="1" applyFill="1" applyBorder="1" applyAlignment="1">
      <alignment horizontal="center" vertical="center" textRotation="90" wrapText="1"/>
    </xf>
    <xf numFmtId="0" fontId="3" fillId="0" borderId="27" xfId="0" applyNumberFormat="1" applyFont="1" applyFill="1" applyBorder="1" applyAlignment="1">
      <alignment horizontal="center" vertical="center" textRotation="90" wrapText="1"/>
    </xf>
    <xf numFmtId="0" fontId="3" fillId="0" borderId="24"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21" xfId="0" applyNumberFormat="1" applyFont="1" applyFill="1" applyBorder="1" applyAlignment="1">
      <alignment horizontal="center" vertical="center" wrapText="1"/>
    </xf>
    <xf numFmtId="0" fontId="3" fillId="0" borderId="22" xfId="0" applyNumberFormat="1" applyFont="1" applyFill="1" applyBorder="1" applyAlignment="1">
      <alignment horizontal="center" vertical="center" wrapText="1"/>
    </xf>
    <xf numFmtId="0" fontId="3" fillId="0" borderId="34" xfId="0" applyNumberFormat="1" applyFont="1" applyFill="1" applyBorder="1" applyAlignment="1">
      <alignment horizontal="center" vertical="center" wrapText="1"/>
    </xf>
    <xf numFmtId="0" fontId="3" fillId="0" borderId="23"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17" xfId="0" applyNumberFormat="1" applyFont="1" applyBorder="1" applyAlignment="1">
      <alignment horizontal="left" vertical="top" wrapText="1"/>
    </xf>
    <xf numFmtId="0" fontId="3" fillId="0" borderId="0" xfId="0" applyNumberFormat="1" applyFont="1" applyBorder="1" applyAlignment="1">
      <alignment horizontal="left" vertical="top" wrapText="1"/>
    </xf>
    <xf numFmtId="0" fontId="3" fillId="0" borderId="11" xfId="0" applyNumberFormat="1" applyFont="1" applyBorder="1" applyAlignment="1">
      <alignment horizontal="left" vertical="top" wrapText="1"/>
    </xf>
    <xf numFmtId="0" fontId="6" fillId="4" borderId="2" xfId="0" applyNumberFormat="1" applyFont="1" applyFill="1" applyBorder="1" applyAlignment="1">
      <alignment wrapText="1"/>
    </xf>
    <xf numFmtId="0" fontId="6" fillId="4" borderId="3" xfId="0" applyNumberFormat="1" applyFont="1" applyFill="1" applyBorder="1" applyAlignment="1">
      <alignment wrapText="1"/>
    </xf>
    <xf numFmtId="0" fontId="6" fillId="4" borderId="1" xfId="0" applyNumberFormat="1" applyFont="1" applyFill="1" applyBorder="1" applyAlignment="1">
      <alignment wrapText="1"/>
    </xf>
    <xf numFmtId="0" fontId="3" fillId="3" borderId="15" xfId="0" applyNumberFormat="1" applyFont="1" applyFill="1" applyBorder="1" applyAlignment="1">
      <alignment horizontal="left" vertical="center" wrapText="1"/>
    </xf>
    <xf numFmtId="0" fontId="3" fillId="3" borderId="8" xfId="0" applyNumberFormat="1" applyFont="1" applyFill="1" applyBorder="1" applyAlignment="1">
      <alignment horizontal="left" vertical="center" wrapText="1"/>
    </xf>
    <xf numFmtId="0" fontId="3" fillId="3" borderId="19" xfId="0" applyNumberFormat="1" applyFont="1" applyFill="1" applyBorder="1" applyAlignment="1">
      <alignment horizontal="left" vertical="center" wrapText="1"/>
    </xf>
    <xf numFmtId="0" fontId="3" fillId="3" borderId="17" xfId="0" applyNumberFormat="1" applyFont="1" applyFill="1" applyBorder="1" applyAlignment="1">
      <alignment horizontal="left" vertical="center" wrapText="1"/>
    </xf>
    <xf numFmtId="0" fontId="3" fillId="3" borderId="0" xfId="0" applyNumberFormat="1" applyFont="1" applyFill="1" applyBorder="1" applyAlignment="1">
      <alignment horizontal="left" vertical="center" wrapText="1"/>
    </xf>
    <xf numFmtId="0" fontId="3" fillId="3" borderId="11" xfId="0" applyNumberFormat="1" applyFont="1" applyFill="1" applyBorder="1" applyAlignment="1">
      <alignment horizontal="left" vertical="center" wrapText="1"/>
    </xf>
    <xf numFmtId="0" fontId="3" fillId="3" borderId="18" xfId="0" applyNumberFormat="1" applyFont="1" applyFill="1" applyBorder="1" applyAlignment="1">
      <alignment horizontal="left" vertical="center" wrapText="1"/>
    </xf>
    <xf numFmtId="0" fontId="3" fillId="3" borderId="20" xfId="0" applyNumberFormat="1" applyFont="1" applyFill="1" applyBorder="1" applyAlignment="1">
      <alignment horizontal="left" vertical="center" wrapText="1"/>
    </xf>
    <xf numFmtId="0" fontId="3" fillId="3" borderId="16" xfId="0" applyNumberFormat="1" applyFont="1" applyFill="1" applyBorder="1" applyAlignment="1">
      <alignment horizontal="left" vertical="center" wrapText="1"/>
    </xf>
    <xf numFmtId="0" fontId="3" fillId="4" borderId="6" xfId="0" applyNumberFormat="1" applyFont="1" applyFill="1" applyBorder="1" applyAlignment="1">
      <alignment horizontal="center" vertical="top" wrapText="1"/>
    </xf>
    <xf numFmtId="0" fontId="3" fillId="4" borderId="4" xfId="0" applyNumberFormat="1" applyFont="1" applyFill="1" applyBorder="1" applyAlignment="1">
      <alignment horizontal="center" vertical="top" wrapText="1"/>
    </xf>
    <xf numFmtId="0" fontId="3" fillId="4" borderId="10" xfId="0" applyNumberFormat="1" applyFont="1" applyFill="1" applyBorder="1" applyAlignment="1">
      <alignment horizontal="center" vertical="top" wrapText="1"/>
    </xf>
    <xf numFmtId="0" fontId="6" fillId="4" borderId="2" xfId="0" applyNumberFormat="1" applyFont="1" applyFill="1" applyBorder="1" applyAlignment="1">
      <alignment horizontal="left" wrapText="1"/>
    </xf>
    <xf numFmtId="0" fontId="6" fillId="4" borderId="3" xfId="0" applyNumberFormat="1" applyFont="1" applyFill="1" applyBorder="1" applyAlignment="1">
      <alignment horizontal="left" wrapText="1"/>
    </xf>
    <xf numFmtId="0" fontId="6" fillId="4" borderId="1" xfId="0" applyNumberFormat="1" applyFont="1" applyFill="1" applyBorder="1" applyAlignment="1">
      <alignment horizontal="left" wrapText="1"/>
    </xf>
    <xf numFmtId="0" fontId="6" fillId="4" borderId="2" xfId="0" applyNumberFormat="1" applyFont="1" applyFill="1" applyBorder="1" applyAlignment="1">
      <alignment horizontal="left" vertical="top" wrapText="1"/>
    </xf>
    <xf numFmtId="0" fontId="6" fillId="4" borderId="3" xfId="0" applyNumberFormat="1" applyFont="1" applyFill="1" applyBorder="1" applyAlignment="1">
      <alignment horizontal="left" vertical="top" wrapText="1"/>
    </xf>
    <xf numFmtId="0" fontId="5" fillId="4" borderId="2" xfId="0" applyNumberFormat="1" applyFont="1" applyFill="1" applyBorder="1" applyAlignment="1">
      <alignment horizontal="left" wrapText="1"/>
    </xf>
    <xf numFmtId="0" fontId="5" fillId="4" borderId="3" xfId="0" applyNumberFormat="1" applyFont="1" applyFill="1" applyBorder="1" applyAlignment="1">
      <alignment horizontal="left" wrapText="1"/>
    </xf>
    <xf numFmtId="0" fontId="5" fillId="4" borderId="1" xfId="0" applyNumberFormat="1" applyFont="1" applyFill="1" applyBorder="1" applyAlignment="1">
      <alignment horizontal="left" wrapText="1"/>
    </xf>
    <xf numFmtId="0" fontId="3" fillId="0" borderId="15" xfId="0" applyNumberFormat="1" applyFont="1" applyBorder="1" applyAlignment="1">
      <alignment horizontal="left" vertical="center" wrapText="1"/>
    </xf>
    <xf numFmtId="0" fontId="3" fillId="0" borderId="8" xfId="0" applyNumberFormat="1" applyFont="1" applyBorder="1" applyAlignment="1">
      <alignment horizontal="left" vertical="center" wrapText="1"/>
    </xf>
    <xf numFmtId="0" fontId="3" fillId="0" borderId="19" xfId="0" applyNumberFormat="1" applyFont="1" applyBorder="1" applyAlignment="1">
      <alignment horizontal="left" vertical="center" wrapText="1"/>
    </xf>
    <xf numFmtId="0" fontId="3" fillId="0" borderId="17" xfId="0" applyNumberFormat="1" applyFont="1" applyBorder="1" applyAlignment="1">
      <alignment horizontal="left" vertical="center" wrapText="1"/>
    </xf>
    <xf numFmtId="0" fontId="3" fillId="0" borderId="0" xfId="0" applyNumberFormat="1" applyFont="1" applyBorder="1" applyAlignment="1">
      <alignment horizontal="left" vertical="center" wrapText="1"/>
    </xf>
    <xf numFmtId="0" fontId="3" fillId="0" borderId="11" xfId="0" applyNumberFormat="1" applyFont="1" applyBorder="1" applyAlignment="1">
      <alignment horizontal="left" vertical="center" wrapText="1"/>
    </xf>
    <xf numFmtId="0" fontId="3" fillId="0" borderId="18" xfId="0" applyNumberFormat="1" applyFont="1" applyBorder="1" applyAlignment="1">
      <alignment horizontal="left" vertical="center" wrapText="1"/>
    </xf>
    <xf numFmtId="0" fontId="3" fillId="0" borderId="20" xfId="0" applyNumberFormat="1" applyFont="1" applyBorder="1" applyAlignment="1">
      <alignment horizontal="left" vertical="center" wrapText="1"/>
    </xf>
    <xf numFmtId="0" fontId="3" fillId="0" borderId="16" xfId="0" applyNumberFormat="1" applyFont="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NumberFormat="1" applyFont="1" applyFill="1" applyBorder="1" applyAlignment="1">
      <alignment horizontal="center" vertical="center" textRotation="90" wrapText="1"/>
    </xf>
    <xf numFmtId="0" fontId="6" fillId="2" borderId="2" xfId="0" applyNumberFormat="1" applyFont="1" applyFill="1" applyBorder="1" applyAlignment="1">
      <alignment horizontal="center" vertical="top" wrapText="1"/>
    </xf>
    <xf numFmtId="0" fontId="6" fillId="2" borderId="3" xfId="0" applyNumberFormat="1" applyFont="1" applyFill="1" applyBorder="1" applyAlignment="1">
      <alignment horizontal="center" vertical="top" wrapText="1"/>
    </xf>
    <xf numFmtId="0" fontId="6" fillId="2" borderId="1" xfId="0" applyNumberFormat="1" applyFont="1" applyFill="1" applyBorder="1" applyAlignment="1">
      <alignment horizontal="center" vertical="top" wrapText="1"/>
    </xf>
    <xf numFmtId="0" fontId="3" fillId="0" borderId="2"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23" xfId="0" applyNumberFormat="1" applyFont="1" applyBorder="1" applyAlignment="1">
      <alignment wrapText="1"/>
    </xf>
    <xf numFmtId="0" fontId="3" fillId="0" borderId="29" xfId="0" applyNumberFormat="1" applyFont="1" applyBorder="1" applyAlignment="1">
      <alignment wrapText="1"/>
    </xf>
    <xf numFmtId="0" fontId="3" fillId="0" borderId="30" xfId="0" applyNumberFormat="1" applyFont="1" applyBorder="1" applyAlignment="1">
      <alignment wrapText="1"/>
    </xf>
    <xf numFmtId="0" fontId="6" fillId="4" borderId="2" xfId="0" applyNumberFormat="1" applyFont="1" applyFill="1" applyBorder="1" applyAlignment="1">
      <alignment vertical="top" wrapText="1"/>
    </xf>
    <xf numFmtId="0" fontId="6" fillId="4" borderId="3" xfId="0" applyNumberFormat="1" applyFont="1" applyFill="1" applyBorder="1" applyAlignment="1">
      <alignment vertical="top" wrapText="1"/>
    </xf>
    <xf numFmtId="0" fontId="6" fillId="4" borderId="1" xfId="0" applyNumberFormat="1" applyFont="1" applyFill="1" applyBorder="1" applyAlignment="1">
      <alignment vertical="top" wrapText="1"/>
    </xf>
    <xf numFmtId="0" fontId="17" fillId="0" borderId="0" xfId="0" applyFont="1" applyFill="1" applyAlignment="1">
      <alignment horizontal="center"/>
    </xf>
    <xf numFmtId="0" fontId="17" fillId="0" borderId="0" xfId="0" applyNumberFormat="1" applyFont="1" applyFill="1" applyAlignment="1">
      <alignment horizontal="center"/>
    </xf>
  </cellXfs>
  <cellStyles count="2">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codeName="Лист1"/>
  <dimension ref="A1:IU725"/>
  <sheetViews>
    <sheetView tabSelected="1" topLeftCell="A3" zoomScaleNormal="100" zoomScaleSheetLayoutView="75" workbookViewId="0">
      <selection activeCell="A3" sqref="A3:U5"/>
    </sheetView>
  </sheetViews>
  <sheetFormatPr defaultRowHeight="15.75"/>
  <cols>
    <col min="1" max="1" width="5" style="4" customWidth="1"/>
    <col min="2" max="2" width="8.42578125" style="4" customWidth="1"/>
    <col min="3" max="3" width="20.28515625" style="4" customWidth="1"/>
    <col min="4" max="4" width="23" style="4" customWidth="1"/>
    <col min="5" max="5" width="5.28515625" style="4" customWidth="1"/>
    <col min="6" max="6" width="8.42578125" style="4" customWidth="1"/>
    <col min="7" max="7" width="9.7109375" style="4" customWidth="1"/>
    <col min="8" max="8" width="3.42578125" style="4" customWidth="1"/>
    <col min="9" max="9" width="3.28515625" style="4" customWidth="1"/>
    <col min="10" max="10" width="10.7109375" style="4" customWidth="1"/>
    <col min="11" max="11" width="3.7109375" style="4" customWidth="1"/>
    <col min="12" max="12" width="1" style="4" hidden="1" customWidth="1"/>
    <col min="13" max="13" width="8" style="4" customWidth="1"/>
    <col min="14" max="14" width="7.5703125" style="4" customWidth="1"/>
    <col min="15" max="15" width="8.5703125" style="4" customWidth="1"/>
    <col min="16" max="17" width="9.85546875" style="4" customWidth="1"/>
    <col min="18" max="18" width="9.140625" style="4" customWidth="1"/>
    <col min="19" max="19" width="3.5703125" style="6" customWidth="1"/>
    <col min="20" max="20" width="21.42578125" style="7" customWidth="1"/>
    <col min="21" max="21" width="14" style="7" customWidth="1"/>
    <col min="22" max="24" width="9.140625" style="7" customWidth="1"/>
    <col min="25" max="25" width="9" style="7" customWidth="1"/>
    <col min="26" max="16384" width="9.140625" style="7"/>
  </cols>
  <sheetData>
    <row r="1" spans="1:255" hidden="1">
      <c r="F1" s="5"/>
      <c r="G1" s="5"/>
    </row>
    <row r="2" spans="1:255" hidden="1">
      <c r="F2" s="5"/>
      <c r="G2" s="5"/>
    </row>
    <row r="3" spans="1:255" s="9" customFormat="1" ht="12.75">
      <c r="A3" s="421" t="s">
        <v>43</v>
      </c>
      <c r="B3" s="421"/>
      <c r="C3" s="421"/>
      <c r="D3" s="421"/>
      <c r="E3" s="421"/>
      <c r="F3" s="421"/>
      <c r="G3" s="421"/>
      <c r="H3" s="421"/>
      <c r="I3" s="421"/>
      <c r="J3" s="421"/>
      <c r="K3" s="421"/>
      <c r="L3" s="421"/>
      <c r="M3" s="421"/>
      <c r="N3" s="421"/>
      <c r="O3" s="421"/>
      <c r="P3" s="421"/>
      <c r="Q3" s="421"/>
      <c r="R3" s="421"/>
      <c r="S3" s="421"/>
      <c r="T3" s="421"/>
      <c r="U3" s="42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row>
    <row r="4" spans="1:255" s="9" customFormat="1" ht="12.75">
      <c r="A4" s="422" t="s">
        <v>38</v>
      </c>
      <c r="B4" s="422"/>
      <c r="C4" s="422"/>
      <c r="D4" s="422"/>
      <c r="E4" s="422"/>
      <c r="F4" s="422"/>
      <c r="G4" s="422"/>
      <c r="H4" s="422"/>
      <c r="I4" s="422"/>
      <c r="J4" s="422"/>
      <c r="K4" s="422"/>
      <c r="L4" s="422"/>
      <c r="M4" s="422"/>
      <c r="N4" s="422"/>
      <c r="O4" s="422"/>
      <c r="P4" s="422"/>
      <c r="Q4" s="422"/>
      <c r="R4" s="422"/>
      <c r="S4" s="422"/>
      <c r="T4" s="422"/>
      <c r="U4" s="422"/>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row>
    <row r="5" spans="1:255" s="9" customFormat="1" ht="21" customHeight="1" thickBot="1">
      <c r="A5" s="422" t="s">
        <v>716</v>
      </c>
      <c r="B5" s="422"/>
      <c r="C5" s="422"/>
      <c r="D5" s="422"/>
      <c r="E5" s="422"/>
      <c r="F5" s="422"/>
      <c r="G5" s="422"/>
      <c r="H5" s="422"/>
      <c r="I5" s="422"/>
      <c r="J5" s="422"/>
      <c r="K5" s="422"/>
      <c r="L5" s="422"/>
      <c r="M5" s="422"/>
      <c r="N5" s="422"/>
      <c r="O5" s="422"/>
      <c r="P5" s="422"/>
      <c r="Q5" s="422"/>
      <c r="R5" s="422"/>
      <c r="S5" s="422"/>
      <c r="T5" s="422"/>
      <c r="U5" s="422"/>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row>
    <row r="6" spans="1:255" s="10" customFormat="1" ht="13.5" customHeight="1" thickBot="1">
      <c r="A6" s="362" t="s">
        <v>718</v>
      </c>
      <c r="B6" s="365" t="s">
        <v>265</v>
      </c>
      <c r="C6" s="365" t="s">
        <v>719</v>
      </c>
      <c r="D6" s="365" t="s">
        <v>259</v>
      </c>
      <c r="E6" s="365" t="s">
        <v>338</v>
      </c>
      <c r="F6" s="365" t="s">
        <v>339</v>
      </c>
      <c r="G6" s="365" t="s">
        <v>340</v>
      </c>
      <c r="H6" s="359" t="s">
        <v>341</v>
      </c>
      <c r="I6" s="359" t="s">
        <v>263</v>
      </c>
      <c r="J6" s="359" t="s">
        <v>264</v>
      </c>
      <c r="K6" s="359" t="s">
        <v>130</v>
      </c>
      <c r="L6" s="359" t="s">
        <v>131</v>
      </c>
      <c r="M6" s="415" t="s">
        <v>289</v>
      </c>
      <c r="N6" s="416"/>
      <c r="O6" s="416"/>
      <c r="P6" s="416"/>
      <c r="Q6" s="416"/>
      <c r="R6" s="417"/>
      <c r="S6" s="409"/>
      <c r="T6" s="19"/>
      <c r="U6" s="19"/>
      <c r="AA6" s="408"/>
      <c r="AB6" s="408"/>
      <c r="AC6" s="408"/>
    </row>
    <row r="7" spans="1:255" s="10" customFormat="1" ht="13.5" customHeight="1" thickBot="1">
      <c r="A7" s="363"/>
      <c r="B7" s="366"/>
      <c r="C7" s="366"/>
      <c r="D7" s="366"/>
      <c r="E7" s="366"/>
      <c r="F7" s="366"/>
      <c r="G7" s="366"/>
      <c r="H7" s="360"/>
      <c r="I7" s="360"/>
      <c r="J7" s="360"/>
      <c r="K7" s="360"/>
      <c r="L7" s="360"/>
      <c r="M7" s="413" t="s">
        <v>290</v>
      </c>
      <c r="N7" s="414"/>
      <c r="O7" s="371" t="s">
        <v>637</v>
      </c>
      <c r="P7" s="368" t="s">
        <v>262</v>
      </c>
      <c r="Q7" s="369"/>
      <c r="R7" s="370"/>
      <c r="S7" s="409"/>
      <c r="T7" s="19"/>
      <c r="U7" s="19"/>
      <c r="AA7" s="408"/>
      <c r="AB7" s="408"/>
      <c r="AC7" s="408"/>
    </row>
    <row r="8" spans="1:255" s="10" customFormat="1" ht="38.450000000000003" customHeight="1">
      <c r="A8" s="364"/>
      <c r="B8" s="367"/>
      <c r="C8" s="367"/>
      <c r="D8" s="367"/>
      <c r="E8" s="367"/>
      <c r="F8" s="367"/>
      <c r="G8" s="367"/>
      <c r="H8" s="361"/>
      <c r="I8" s="361"/>
      <c r="J8" s="361"/>
      <c r="K8" s="361"/>
      <c r="L8" s="361"/>
      <c r="M8" s="20" t="s">
        <v>635</v>
      </c>
      <c r="N8" s="20" t="s">
        <v>636</v>
      </c>
      <c r="O8" s="372"/>
      <c r="P8" s="282" t="s">
        <v>638</v>
      </c>
      <c r="Q8" s="282" t="s">
        <v>639</v>
      </c>
      <c r="R8" s="282" t="s">
        <v>640</v>
      </c>
      <c r="S8" s="409"/>
      <c r="T8" s="19"/>
      <c r="U8" s="19"/>
      <c r="AA8" s="408"/>
      <c r="AB8" s="408"/>
      <c r="AC8" s="408"/>
    </row>
    <row r="9" spans="1:255">
      <c r="A9" s="21">
        <v>1</v>
      </c>
      <c r="B9" s="21">
        <v>2</v>
      </c>
      <c r="C9" s="21">
        <v>3</v>
      </c>
      <c r="D9" s="21">
        <v>4</v>
      </c>
      <c r="E9" s="21">
        <v>5</v>
      </c>
      <c r="F9" s="21">
        <v>6</v>
      </c>
      <c r="G9" s="21">
        <v>7</v>
      </c>
      <c r="H9" s="21">
        <v>8</v>
      </c>
      <c r="I9" s="21">
        <v>9</v>
      </c>
      <c r="J9" s="21">
        <v>10</v>
      </c>
      <c r="K9" s="21">
        <v>11</v>
      </c>
      <c r="L9" s="21">
        <v>12</v>
      </c>
      <c r="M9" s="21">
        <v>12</v>
      </c>
      <c r="N9" s="21">
        <v>13</v>
      </c>
      <c r="O9" s="21">
        <v>14</v>
      </c>
      <c r="P9" s="21">
        <v>15</v>
      </c>
      <c r="Q9" s="21">
        <v>16</v>
      </c>
      <c r="R9" s="21">
        <v>17</v>
      </c>
      <c r="S9" s="283"/>
      <c r="T9" s="22"/>
      <c r="U9" s="22"/>
    </row>
    <row r="10" spans="1:255" ht="23.25" customHeight="1" thickBot="1">
      <c r="A10" s="23">
        <v>701</v>
      </c>
      <c r="B10" s="24" t="s">
        <v>378</v>
      </c>
      <c r="C10" s="410" t="s">
        <v>240</v>
      </c>
      <c r="D10" s="411"/>
      <c r="E10" s="411"/>
      <c r="F10" s="411"/>
      <c r="G10" s="412"/>
      <c r="H10" s="25"/>
      <c r="I10" s="25"/>
      <c r="J10" s="25"/>
      <c r="K10" s="25"/>
      <c r="L10" s="25"/>
      <c r="M10" s="220">
        <f>M13+M16+M21+M24+M27</f>
        <v>1645.8</v>
      </c>
      <c r="N10" s="220">
        <f>N13+N16+N21+N24+N27</f>
        <v>1644.8999999999999</v>
      </c>
      <c r="O10" s="263">
        <f>O13+O16+O21+O24+O27</f>
        <v>1233.4000000000001</v>
      </c>
      <c r="P10" s="26">
        <f>P13+P16+P21+P24</f>
        <v>1231.6000000000001</v>
      </c>
      <c r="Q10" s="26">
        <f>Q13+Q16+Q21+Q24</f>
        <v>1218.6000000000001</v>
      </c>
      <c r="R10" s="26">
        <f>R13+R16+R21+R24</f>
        <v>1218.6000000000001</v>
      </c>
      <c r="S10" s="289"/>
      <c r="T10" s="22"/>
      <c r="U10" s="22"/>
    </row>
    <row r="11" spans="1:255" ht="15.75" customHeight="1">
      <c r="A11" s="27"/>
      <c r="B11" s="28"/>
      <c r="C11" s="356" t="s">
        <v>241</v>
      </c>
      <c r="D11" s="357"/>
      <c r="E11" s="357"/>
      <c r="F11" s="357"/>
      <c r="G11" s="357"/>
      <c r="H11" s="2"/>
      <c r="I11" s="25"/>
      <c r="J11" s="29"/>
      <c r="K11" s="25"/>
      <c r="L11" s="25"/>
      <c r="M11" s="220"/>
      <c r="N11" s="30"/>
      <c r="O11" s="26"/>
      <c r="P11" s="26"/>
      <c r="Q11" s="26"/>
      <c r="R11" s="26"/>
      <c r="S11" s="289"/>
      <c r="T11" s="22"/>
      <c r="U11" s="22"/>
    </row>
    <row r="12" spans="1:255" ht="24.6" customHeight="1">
      <c r="A12" s="27"/>
      <c r="B12" s="28"/>
      <c r="C12" s="357" t="s">
        <v>164</v>
      </c>
      <c r="D12" s="357"/>
      <c r="E12" s="357"/>
      <c r="F12" s="357"/>
      <c r="G12" s="357"/>
      <c r="H12" s="357"/>
      <c r="I12" s="357"/>
      <c r="J12" s="357"/>
      <c r="K12" s="357"/>
      <c r="L12" s="358"/>
      <c r="M12" s="220"/>
      <c r="N12" s="31"/>
      <c r="O12" s="26"/>
      <c r="P12" s="26"/>
      <c r="Q12" s="26"/>
      <c r="R12" s="26"/>
      <c r="S12" s="289"/>
      <c r="T12" s="22"/>
      <c r="U12" s="22"/>
    </row>
    <row r="13" spans="1:255" s="11" customFormat="1" ht="96" customHeight="1" thickBot="1">
      <c r="A13" s="32">
        <v>701</v>
      </c>
      <c r="B13" s="24" t="s">
        <v>379</v>
      </c>
      <c r="C13" s="25" t="s">
        <v>173</v>
      </c>
      <c r="D13" s="23" t="s">
        <v>545</v>
      </c>
      <c r="E13" s="33" t="s">
        <v>720</v>
      </c>
      <c r="F13" s="25" t="s">
        <v>167</v>
      </c>
      <c r="G13" s="34" t="s">
        <v>242</v>
      </c>
      <c r="H13" s="2"/>
      <c r="I13" s="25"/>
      <c r="J13" s="25"/>
      <c r="K13" s="25"/>
      <c r="L13" s="25"/>
      <c r="M13" s="220">
        <f t="shared" ref="M13:R13" si="0">M14+M15</f>
        <v>0</v>
      </c>
      <c r="N13" s="26">
        <f t="shared" si="0"/>
        <v>0</v>
      </c>
      <c r="O13" s="26">
        <f t="shared" si="0"/>
        <v>0</v>
      </c>
      <c r="P13" s="26">
        <f t="shared" si="0"/>
        <v>0</v>
      </c>
      <c r="Q13" s="26">
        <f t="shared" si="0"/>
        <v>0</v>
      </c>
      <c r="R13" s="26">
        <f t="shared" si="0"/>
        <v>0</v>
      </c>
      <c r="S13" s="289"/>
      <c r="T13" s="35"/>
      <c r="U13" s="35"/>
    </row>
    <row r="14" spans="1:255" s="11" customFormat="1" ht="17.25" customHeight="1">
      <c r="A14" s="36"/>
      <c r="B14" s="37"/>
      <c r="C14" s="317" t="s">
        <v>579</v>
      </c>
      <c r="D14" s="318"/>
      <c r="E14" s="318"/>
      <c r="F14" s="318"/>
      <c r="G14" s="319"/>
      <c r="H14" s="38" t="s">
        <v>351</v>
      </c>
      <c r="I14" s="39" t="s">
        <v>75</v>
      </c>
      <c r="J14" s="39" t="s">
        <v>311</v>
      </c>
      <c r="K14" s="39">
        <v>121</v>
      </c>
      <c r="L14" s="39"/>
      <c r="M14" s="221"/>
      <c r="N14" s="40"/>
      <c r="O14" s="40"/>
      <c r="P14" s="40"/>
      <c r="Q14" s="40"/>
      <c r="R14" s="40"/>
      <c r="S14" s="283"/>
      <c r="T14" s="35"/>
      <c r="U14" s="35"/>
    </row>
    <row r="15" spans="1:255" s="11" customFormat="1" ht="15" customHeight="1" thickBot="1">
      <c r="A15" s="41"/>
      <c r="B15" s="42"/>
      <c r="C15" s="317" t="s">
        <v>556</v>
      </c>
      <c r="D15" s="318"/>
      <c r="E15" s="318"/>
      <c r="F15" s="318"/>
      <c r="G15" s="319"/>
      <c r="H15" s="38" t="s">
        <v>351</v>
      </c>
      <c r="I15" s="39" t="s">
        <v>75</v>
      </c>
      <c r="J15" s="39" t="s">
        <v>311</v>
      </c>
      <c r="K15" s="39">
        <v>129</v>
      </c>
      <c r="L15" s="39"/>
      <c r="M15" s="221"/>
      <c r="N15" s="40"/>
      <c r="O15" s="40"/>
      <c r="P15" s="40"/>
      <c r="Q15" s="40"/>
      <c r="R15" s="40"/>
      <c r="S15" s="283"/>
      <c r="T15" s="35"/>
      <c r="U15" s="35"/>
    </row>
    <row r="16" spans="1:255" s="11" customFormat="1" ht="88.5" customHeight="1" thickBot="1">
      <c r="A16" s="43">
        <v>701</v>
      </c>
      <c r="B16" s="24" t="s">
        <v>380</v>
      </c>
      <c r="C16" s="23" t="s">
        <v>287</v>
      </c>
      <c r="D16" s="23" t="s">
        <v>796</v>
      </c>
      <c r="E16" s="44" t="s">
        <v>370</v>
      </c>
      <c r="F16" s="23" t="s">
        <v>167</v>
      </c>
      <c r="G16" s="45" t="s">
        <v>242</v>
      </c>
      <c r="H16" s="2"/>
      <c r="I16" s="25"/>
      <c r="J16" s="25"/>
      <c r="K16" s="25"/>
      <c r="L16" s="25"/>
      <c r="M16" s="222">
        <f t="shared" ref="M16:R16" si="1">M17+M18+M20+M19</f>
        <v>667.5</v>
      </c>
      <c r="N16" s="222">
        <f t="shared" si="1"/>
        <v>667.5</v>
      </c>
      <c r="O16" s="222">
        <f t="shared" si="1"/>
        <v>350.6</v>
      </c>
      <c r="P16" s="222">
        <f t="shared" si="1"/>
        <v>350.8</v>
      </c>
      <c r="Q16" s="222">
        <f t="shared" si="1"/>
        <v>350.8</v>
      </c>
      <c r="R16" s="222">
        <f t="shared" si="1"/>
        <v>350.8</v>
      </c>
      <c r="S16" s="283"/>
      <c r="T16" s="35"/>
      <c r="U16" s="35"/>
    </row>
    <row r="17" spans="1:22" s="11" customFormat="1" ht="78.75" customHeight="1">
      <c r="A17" s="36"/>
      <c r="B17" s="37"/>
      <c r="C17" s="317" t="s">
        <v>772</v>
      </c>
      <c r="D17" s="318"/>
      <c r="E17" s="318"/>
      <c r="F17" s="318"/>
      <c r="G17" s="319"/>
      <c r="H17" s="38" t="s">
        <v>351</v>
      </c>
      <c r="I17" s="39" t="s">
        <v>254</v>
      </c>
      <c r="J17" s="39" t="s">
        <v>311</v>
      </c>
      <c r="K17" s="39">
        <v>121</v>
      </c>
      <c r="L17" s="39"/>
      <c r="M17" s="221">
        <v>459.8</v>
      </c>
      <c r="N17" s="40">
        <v>459.8</v>
      </c>
      <c r="O17" s="40">
        <v>248.5</v>
      </c>
      <c r="P17" s="40">
        <v>248.5</v>
      </c>
      <c r="Q17" s="40">
        <v>248.5</v>
      </c>
      <c r="R17" s="40">
        <v>248.5</v>
      </c>
      <c r="S17" s="283"/>
      <c r="T17" s="35"/>
      <c r="U17" s="35"/>
    </row>
    <row r="18" spans="1:22" s="11" customFormat="1" ht="15.6" customHeight="1">
      <c r="A18" s="36"/>
      <c r="B18" s="37"/>
      <c r="C18" s="317" t="s">
        <v>556</v>
      </c>
      <c r="D18" s="318"/>
      <c r="E18" s="318"/>
      <c r="F18" s="318"/>
      <c r="G18" s="319"/>
      <c r="H18" s="38" t="s">
        <v>351</v>
      </c>
      <c r="I18" s="39" t="s">
        <v>254</v>
      </c>
      <c r="J18" s="39" t="s">
        <v>311</v>
      </c>
      <c r="K18" s="39">
        <v>129</v>
      </c>
      <c r="L18" s="39"/>
      <c r="M18" s="221">
        <v>136.6</v>
      </c>
      <c r="N18" s="40">
        <v>136.6</v>
      </c>
      <c r="O18" s="40">
        <v>75</v>
      </c>
      <c r="P18" s="40">
        <v>75</v>
      </c>
      <c r="Q18" s="40">
        <v>75</v>
      </c>
      <c r="R18" s="40">
        <v>75</v>
      </c>
      <c r="S18" s="283"/>
      <c r="T18" s="35"/>
      <c r="U18" s="35"/>
    </row>
    <row r="19" spans="1:22" s="11" customFormat="1" ht="21" customHeight="1">
      <c r="A19" s="36"/>
      <c r="B19" s="37"/>
      <c r="C19" s="317" t="s">
        <v>641</v>
      </c>
      <c r="D19" s="318"/>
      <c r="E19" s="318"/>
      <c r="F19" s="318"/>
      <c r="G19" s="319"/>
      <c r="H19" s="261" t="s">
        <v>351</v>
      </c>
      <c r="I19" s="262" t="s">
        <v>260</v>
      </c>
      <c r="J19" s="39">
        <v>9990020400</v>
      </c>
      <c r="K19" s="39">
        <v>244</v>
      </c>
      <c r="L19" s="39"/>
      <c r="M19" s="221">
        <v>32</v>
      </c>
      <c r="N19" s="46">
        <v>32</v>
      </c>
      <c r="O19" s="47"/>
      <c r="P19" s="47"/>
      <c r="Q19" s="47"/>
      <c r="R19" s="40"/>
      <c r="S19" s="283"/>
      <c r="T19" s="35"/>
      <c r="U19" s="35"/>
    </row>
    <row r="20" spans="1:22" s="11" customFormat="1" ht="25.5" customHeight="1" thickBot="1">
      <c r="A20" s="41"/>
      <c r="B20" s="42"/>
      <c r="C20" s="317" t="s">
        <v>797</v>
      </c>
      <c r="D20" s="318"/>
      <c r="E20" s="318"/>
      <c r="F20" s="318"/>
      <c r="G20" s="319"/>
      <c r="H20" s="38" t="s">
        <v>351</v>
      </c>
      <c r="I20" s="39" t="s">
        <v>254</v>
      </c>
      <c r="J20" s="39" t="s">
        <v>312</v>
      </c>
      <c r="K20" s="39">
        <v>244</v>
      </c>
      <c r="L20" s="39"/>
      <c r="M20" s="223">
        <v>39.1</v>
      </c>
      <c r="N20" s="46">
        <v>39.1</v>
      </c>
      <c r="O20" s="47">
        <v>27.1</v>
      </c>
      <c r="P20" s="47">
        <v>27.3</v>
      </c>
      <c r="Q20" s="47">
        <v>27.3</v>
      </c>
      <c r="R20" s="40">
        <v>27.3</v>
      </c>
      <c r="S20" s="283"/>
      <c r="T20" s="35"/>
      <c r="U20" s="35"/>
    </row>
    <row r="21" spans="1:22" s="11" customFormat="1" ht="45.75" customHeight="1" thickBot="1">
      <c r="A21" s="32">
        <v>701</v>
      </c>
      <c r="B21" s="24" t="s">
        <v>381</v>
      </c>
      <c r="C21" s="25" t="s">
        <v>132</v>
      </c>
      <c r="D21" s="23" t="s">
        <v>166</v>
      </c>
      <c r="E21" s="33" t="s">
        <v>370</v>
      </c>
      <c r="F21" s="25" t="s">
        <v>167</v>
      </c>
      <c r="G21" s="34" t="s">
        <v>242</v>
      </c>
      <c r="H21" s="2"/>
      <c r="I21" s="25"/>
      <c r="J21" s="25"/>
      <c r="K21" s="25"/>
      <c r="L21" s="25"/>
      <c r="M21" s="220">
        <f t="shared" ref="M21:R21" si="2">M22+M23</f>
        <v>725.3</v>
      </c>
      <c r="N21" s="26">
        <f t="shared" si="2"/>
        <v>725.3</v>
      </c>
      <c r="O21" s="26">
        <f t="shared" si="2"/>
        <v>770.40000000000009</v>
      </c>
      <c r="P21" s="26">
        <f t="shared" si="2"/>
        <v>770.40000000000009</v>
      </c>
      <c r="Q21" s="26">
        <f t="shared" si="2"/>
        <v>770.40000000000009</v>
      </c>
      <c r="R21" s="26">
        <f t="shared" si="2"/>
        <v>770.40000000000009</v>
      </c>
      <c r="S21" s="289"/>
      <c r="T21" s="35"/>
      <c r="U21" s="35"/>
      <c r="V21" s="11" t="s">
        <v>438</v>
      </c>
    </row>
    <row r="22" spans="1:22" s="11" customFormat="1" ht="84.75" customHeight="1">
      <c r="A22" s="36"/>
      <c r="B22" s="37"/>
      <c r="C22" s="317" t="s">
        <v>773</v>
      </c>
      <c r="D22" s="318"/>
      <c r="E22" s="318"/>
      <c r="F22" s="318"/>
      <c r="G22" s="319"/>
      <c r="H22" s="38" t="s">
        <v>351</v>
      </c>
      <c r="I22" s="39" t="s">
        <v>254</v>
      </c>
      <c r="J22" s="39" t="s">
        <v>310</v>
      </c>
      <c r="K22" s="39">
        <v>121</v>
      </c>
      <c r="L22" s="39"/>
      <c r="M22" s="221">
        <v>557.1</v>
      </c>
      <c r="N22" s="40">
        <v>557.1</v>
      </c>
      <c r="O22" s="40">
        <v>591.70000000000005</v>
      </c>
      <c r="P22" s="40">
        <v>591.70000000000005</v>
      </c>
      <c r="Q22" s="40">
        <v>591.70000000000005</v>
      </c>
      <c r="R22" s="40">
        <v>591.70000000000005</v>
      </c>
      <c r="S22" s="283"/>
      <c r="T22" s="35"/>
      <c r="U22" s="35"/>
    </row>
    <row r="23" spans="1:22" s="11" customFormat="1" ht="16.149999999999999" customHeight="1" thickBot="1">
      <c r="A23" s="41"/>
      <c r="B23" s="42"/>
      <c r="C23" s="317" t="s">
        <v>556</v>
      </c>
      <c r="D23" s="318"/>
      <c r="E23" s="318"/>
      <c r="F23" s="318"/>
      <c r="G23" s="319"/>
      <c r="H23" s="38" t="s">
        <v>351</v>
      </c>
      <c r="I23" s="39" t="s">
        <v>254</v>
      </c>
      <c r="J23" s="39" t="s">
        <v>310</v>
      </c>
      <c r="K23" s="39">
        <v>129</v>
      </c>
      <c r="L23" s="39"/>
      <c r="M23" s="221">
        <v>168.2</v>
      </c>
      <c r="N23" s="40">
        <v>168.2</v>
      </c>
      <c r="O23" s="40">
        <v>178.7</v>
      </c>
      <c r="P23" s="40">
        <v>178.7</v>
      </c>
      <c r="Q23" s="40">
        <v>178.7</v>
      </c>
      <c r="R23" s="40">
        <v>178.7</v>
      </c>
      <c r="S23" s="283"/>
      <c r="T23" s="35"/>
      <c r="U23" s="35"/>
    </row>
    <row r="24" spans="1:22" s="11" customFormat="1" ht="87" customHeight="1" thickBot="1">
      <c r="A24" s="32">
        <v>701</v>
      </c>
      <c r="B24" s="24" t="s">
        <v>382</v>
      </c>
      <c r="C24" s="48" t="s">
        <v>407</v>
      </c>
      <c r="D24" s="23" t="s">
        <v>166</v>
      </c>
      <c r="E24" s="33" t="s">
        <v>370</v>
      </c>
      <c r="F24" s="25" t="s">
        <v>167</v>
      </c>
      <c r="G24" s="34" t="s">
        <v>242</v>
      </c>
      <c r="H24" s="2"/>
      <c r="I24" s="25"/>
      <c r="J24" s="25"/>
      <c r="K24" s="25"/>
      <c r="L24" s="25"/>
      <c r="M24" s="224">
        <f>M25+M26</f>
        <v>247.8</v>
      </c>
      <c r="N24" s="224">
        <f>N25+N26</f>
        <v>246.89999999999998</v>
      </c>
      <c r="O24" s="224">
        <f>O25+O26</f>
        <v>97.4</v>
      </c>
      <c r="P24" s="224">
        <f>P25+P26</f>
        <v>110.4</v>
      </c>
      <c r="Q24" s="26">
        <v>97.4</v>
      </c>
      <c r="R24" s="26">
        <v>97.4</v>
      </c>
      <c r="S24" s="283"/>
      <c r="T24" s="35"/>
      <c r="U24" s="35"/>
    </row>
    <row r="25" spans="1:22" s="11" customFormat="1" ht="36.75" customHeight="1">
      <c r="A25" s="36"/>
      <c r="B25" s="37"/>
      <c r="C25" s="317" t="s">
        <v>798</v>
      </c>
      <c r="D25" s="318"/>
      <c r="E25" s="318"/>
      <c r="F25" s="318"/>
      <c r="G25" s="319"/>
      <c r="H25" s="38" t="s">
        <v>80</v>
      </c>
      <c r="I25" s="39" t="s">
        <v>74</v>
      </c>
      <c r="J25" s="262" t="s">
        <v>625</v>
      </c>
      <c r="K25" s="39">
        <v>244</v>
      </c>
      <c r="L25" s="39"/>
      <c r="M25" s="225">
        <v>113.7</v>
      </c>
      <c r="N25" s="40">
        <v>112.8</v>
      </c>
      <c r="O25" s="40">
        <v>97.4</v>
      </c>
      <c r="P25" s="40">
        <v>110.4</v>
      </c>
      <c r="Q25" s="40">
        <v>97.4</v>
      </c>
      <c r="R25" s="40">
        <v>97.4</v>
      </c>
      <c r="S25" s="283"/>
      <c r="T25" s="35"/>
      <c r="U25" s="35"/>
    </row>
    <row r="26" spans="1:22" s="11" customFormat="1" ht="37.5" customHeight="1">
      <c r="A26" s="36"/>
      <c r="B26" s="37"/>
      <c r="C26" s="317" t="s">
        <v>798</v>
      </c>
      <c r="D26" s="318"/>
      <c r="E26" s="318"/>
      <c r="F26" s="318"/>
      <c r="G26" s="319"/>
      <c r="H26" s="38" t="s">
        <v>80</v>
      </c>
      <c r="I26" s="39" t="s">
        <v>74</v>
      </c>
      <c r="J26" s="39" t="s">
        <v>626</v>
      </c>
      <c r="K26" s="39">
        <v>244</v>
      </c>
      <c r="L26" s="39"/>
      <c r="M26" s="221">
        <v>134.1</v>
      </c>
      <c r="N26" s="40">
        <v>134.1</v>
      </c>
      <c r="O26" s="40"/>
      <c r="P26" s="40"/>
      <c r="Q26" s="40"/>
      <c r="R26" s="40"/>
      <c r="S26" s="283"/>
      <c r="T26" s="35"/>
      <c r="U26" s="35"/>
    </row>
    <row r="27" spans="1:22" s="11" customFormat="1" ht="82.5" customHeight="1" thickBot="1">
      <c r="A27" s="32">
        <v>701</v>
      </c>
      <c r="B27" s="24" t="s">
        <v>353</v>
      </c>
      <c r="C27" s="48" t="s">
        <v>408</v>
      </c>
      <c r="D27" s="23" t="s">
        <v>166</v>
      </c>
      <c r="E27" s="49" t="s">
        <v>370</v>
      </c>
      <c r="F27" s="25" t="s">
        <v>167</v>
      </c>
      <c r="G27" s="25" t="s">
        <v>81</v>
      </c>
      <c r="H27" s="50"/>
      <c r="I27" s="50"/>
      <c r="J27" s="50"/>
      <c r="K27" s="50"/>
      <c r="L27" s="50"/>
      <c r="M27" s="224">
        <f t="shared" ref="M27:R27" si="3">M28+M29</f>
        <v>5.2</v>
      </c>
      <c r="N27" s="26">
        <f t="shared" si="3"/>
        <v>5.2</v>
      </c>
      <c r="O27" s="26">
        <f t="shared" si="3"/>
        <v>15</v>
      </c>
      <c r="P27" s="26">
        <f t="shared" si="3"/>
        <v>0</v>
      </c>
      <c r="Q27" s="26">
        <f t="shared" si="3"/>
        <v>0</v>
      </c>
      <c r="R27" s="26">
        <f t="shared" si="3"/>
        <v>0</v>
      </c>
      <c r="S27" s="283"/>
      <c r="T27" s="35" t="s">
        <v>717</v>
      </c>
      <c r="U27" s="35"/>
    </row>
    <row r="28" spans="1:22" s="11" customFormat="1" ht="25.5" customHeight="1">
      <c r="A28" s="36"/>
      <c r="B28" s="37"/>
      <c r="C28" s="317" t="s">
        <v>546</v>
      </c>
      <c r="D28" s="320"/>
      <c r="E28" s="320"/>
      <c r="F28" s="320"/>
      <c r="G28" s="321"/>
      <c r="H28" s="51">
        <v>12</v>
      </c>
      <c r="I28" s="262" t="s">
        <v>75</v>
      </c>
      <c r="J28" s="39" t="s">
        <v>268</v>
      </c>
      <c r="K28" s="39" t="s">
        <v>120</v>
      </c>
      <c r="L28" s="39"/>
      <c r="M28" s="221">
        <v>5.2</v>
      </c>
      <c r="N28" s="40">
        <v>5.2</v>
      </c>
      <c r="O28" s="40">
        <v>15</v>
      </c>
      <c r="P28" s="40"/>
      <c r="Q28" s="40"/>
      <c r="R28" s="40"/>
      <c r="S28" s="283"/>
      <c r="T28" s="35"/>
      <c r="U28" s="35"/>
    </row>
    <row r="29" spans="1:22" s="11" customFormat="1" ht="15.75" hidden="1" customHeight="1">
      <c r="A29" s="36"/>
      <c r="B29" s="37"/>
      <c r="C29" s="317"/>
      <c r="D29" s="318"/>
      <c r="E29" s="318"/>
      <c r="F29" s="318"/>
      <c r="G29" s="319"/>
      <c r="H29" s="51"/>
      <c r="I29" s="39"/>
      <c r="J29" s="39"/>
      <c r="K29" s="39"/>
      <c r="L29" s="39"/>
      <c r="M29" s="221"/>
      <c r="N29" s="40"/>
      <c r="O29" s="40"/>
      <c r="P29" s="40"/>
      <c r="Q29" s="40"/>
      <c r="R29" s="40"/>
      <c r="S29" s="283"/>
      <c r="T29" s="35"/>
      <c r="U29" s="35"/>
    </row>
    <row r="30" spans="1:22" s="11" customFormat="1" ht="30" customHeight="1">
      <c r="A30" s="52">
        <v>702</v>
      </c>
      <c r="B30" s="23" t="s">
        <v>122</v>
      </c>
      <c r="C30" s="353" t="s">
        <v>393</v>
      </c>
      <c r="D30" s="354"/>
      <c r="E30" s="354"/>
      <c r="F30" s="354"/>
      <c r="G30" s="354"/>
      <c r="H30" s="354"/>
      <c r="I30" s="354"/>
      <c r="J30" s="354"/>
      <c r="K30" s="354"/>
      <c r="L30" s="355"/>
      <c r="M30" s="226">
        <f>M32+M36+M40+M46+M49+M55+M57+M64+M75+M80+M91+M85+M93+M96+M105+M108+M111+M114+M116+M67</f>
        <v>35231.200000000004</v>
      </c>
      <c r="N30" s="276">
        <f>N32+N36+N40+N46+N49+N55+N57+N64+N67+N75+N80+N85+N91+N93+N96+N100+N102+N105+N108+N111+N114+N116</f>
        <v>35205.5</v>
      </c>
      <c r="O30" s="276">
        <f>O32+O36+O40+O46+O49+O55+O57+O64+O67+O75+O80+O85+O91+O93+O96+O100+O102+O105+O108+O111+O114+O116</f>
        <v>37660.099999999991</v>
      </c>
      <c r="P30" s="276">
        <f>P32+P36+P40+P46+P49+P55+P57+P64+P67+P75+P80+P85+P91+P93+P96+P100+P102+P105+P108+P111+P114+P116+P89</f>
        <v>34798.600000000006</v>
      </c>
      <c r="Q30" s="276">
        <f t="shared" ref="Q30:R30" si="4">Q32+Q36+Q40+Q46+Q49+Q55+Q57+Q64+Q67+Q75+Q80+Q85+Q91+Q93+Q96+Q100+Q102+Q105+Q108+Q111+Q114+Q116+Q89</f>
        <v>32999.699999999997</v>
      </c>
      <c r="R30" s="276">
        <f t="shared" si="4"/>
        <v>33657.5</v>
      </c>
      <c r="S30" s="284"/>
      <c r="T30" s="35"/>
      <c r="U30" s="35"/>
    </row>
    <row r="31" spans="1:22" s="11" customFormat="1" ht="15.75" customHeight="1">
      <c r="A31" s="23"/>
      <c r="B31" s="356" t="s">
        <v>392</v>
      </c>
      <c r="C31" s="357"/>
      <c r="D31" s="357"/>
      <c r="E31" s="357"/>
      <c r="F31" s="357"/>
      <c r="G31" s="358"/>
      <c r="H31" s="23"/>
      <c r="I31" s="23"/>
      <c r="J31" s="23"/>
      <c r="K31" s="23"/>
      <c r="L31" s="23"/>
      <c r="M31" s="227"/>
      <c r="N31" s="53"/>
      <c r="O31" s="53"/>
      <c r="P31" s="53"/>
      <c r="Q31" s="53"/>
      <c r="R31" s="53"/>
      <c r="S31" s="284"/>
      <c r="T31" s="35"/>
      <c r="U31" s="35"/>
    </row>
    <row r="32" spans="1:22" s="11" customFormat="1" ht="265.5" customHeight="1">
      <c r="A32" s="52">
        <v>702</v>
      </c>
      <c r="B32" s="23" t="s">
        <v>307</v>
      </c>
      <c r="C32" s="25" t="s">
        <v>174</v>
      </c>
      <c r="D32" s="25" t="s">
        <v>547</v>
      </c>
      <c r="E32" s="25" t="s">
        <v>370</v>
      </c>
      <c r="F32" s="25">
        <v>39448</v>
      </c>
      <c r="G32" s="25" t="s">
        <v>352</v>
      </c>
      <c r="H32" s="23"/>
      <c r="I32" s="23"/>
      <c r="J32" s="23"/>
      <c r="K32" s="23"/>
      <c r="L32" s="23"/>
      <c r="M32" s="228">
        <f t="shared" ref="M32:R32" si="5">M33+M34+M35</f>
        <v>354.5</v>
      </c>
      <c r="N32" s="228">
        <f t="shared" si="5"/>
        <v>354.5</v>
      </c>
      <c r="O32" s="228">
        <f t="shared" si="5"/>
        <v>375.4</v>
      </c>
      <c r="P32" s="228">
        <f t="shared" si="5"/>
        <v>394.2</v>
      </c>
      <c r="Q32" s="228">
        <f t="shared" si="5"/>
        <v>394.2</v>
      </c>
      <c r="R32" s="228">
        <f t="shared" si="5"/>
        <v>394.2</v>
      </c>
      <c r="S32" s="283"/>
      <c r="T32" s="35"/>
      <c r="U32" s="35"/>
    </row>
    <row r="33" spans="1:21" s="11" customFormat="1" ht="78.75" customHeight="1">
      <c r="A33" s="55"/>
      <c r="B33" s="56"/>
      <c r="C33" s="317" t="s">
        <v>772</v>
      </c>
      <c r="D33" s="318"/>
      <c r="E33" s="318"/>
      <c r="F33" s="318"/>
      <c r="G33" s="319"/>
      <c r="H33" s="38" t="s">
        <v>351</v>
      </c>
      <c r="I33" s="57" t="s">
        <v>80</v>
      </c>
      <c r="J33" s="57" t="s">
        <v>314</v>
      </c>
      <c r="K33" s="57">
        <v>121</v>
      </c>
      <c r="L33" s="57"/>
      <c r="M33" s="304">
        <v>226.5</v>
      </c>
      <c r="N33" s="304">
        <v>226.5</v>
      </c>
      <c r="O33" s="58">
        <v>248.5</v>
      </c>
      <c r="P33" s="58">
        <v>260.89999999999998</v>
      </c>
      <c r="Q33" s="58">
        <v>260.89999999999998</v>
      </c>
      <c r="R33" s="58">
        <v>260.89999999999998</v>
      </c>
      <c r="S33" s="283"/>
      <c r="T33" s="35"/>
      <c r="U33" s="35"/>
    </row>
    <row r="34" spans="1:21" s="11" customFormat="1" ht="15" customHeight="1">
      <c r="A34" s="55"/>
      <c r="B34" s="56"/>
      <c r="C34" s="317" t="s">
        <v>556</v>
      </c>
      <c r="D34" s="318"/>
      <c r="E34" s="318"/>
      <c r="F34" s="318"/>
      <c r="G34" s="319"/>
      <c r="H34" s="38" t="s">
        <v>351</v>
      </c>
      <c r="I34" s="57" t="s">
        <v>80</v>
      </c>
      <c r="J34" s="57" t="s">
        <v>314</v>
      </c>
      <c r="K34" s="57">
        <v>129</v>
      </c>
      <c r="L34" s="57"/>
      <c r="M34" s="229">
        <v>66.599999999999994</v>
      </c>
      <c r="N34" s="229">
        <v>66.599999999999994</v>
      </c>
      <c r="O34" s="58">
        <v>75</v>
      </c>
      <c r="P34" s="58">
        <v>78.8</v>
      </c>
      <c r="Q34" s="58">
        <v>78.8</v>
      </c>
      <c r="R34" s="58">
        <v>78.8</v>
      </c>
      <c r="S34" s="283"/>
      <c r="T34" s="35"/>
      <c r="U34" s="35"/>
    </row>
    <row r="35" spans="1:21" s="11" customFormat="1" ht="63.75" customHeight="1">
      <c r="A35" s="55"/>
      <c r="B35" s="56"/>
      <c r="C35" s="317" t="s">
        <v>813</v>
      </c>
      <c r="D35" s="318"/>
      <c r="E35" s="318"/>
      <c r="F35" s="318"/>
      <c r="G35" s="319"/>
      <c r="H35" s="38" t="s">
        <v>351</v>
      </c>
      <c r="I35" s="57" t="s">
        <v>80</v>
      </c>
      <c r="J35" s="57" t="s">
        <v>314</v>
      </c>
      <c r="K35" s="57">
        <v>244</v>
      </c>
      <c r="L35" s="57"/>
      <c r="M35" s="304">
        <v>61.4</v>
      </c>
      <c r="N35" s="304">
        <v>61.4</v>
      </c>
      <c r="O35" s="58">
        <v>51.9</v>
      </c>
      <c r="P35" s="58">
        <v>54.5</v>
      </c>
      <c r="Q35" s="58">
        <v>54.5</v>
      </c>
      <c r="R35" s="58">
        <v>54.5</v>
      </c>
      <c r="S35" s="283"/>
      <c r="T35" s="35"/>
      <c r="U35" s="35"/>
    </row>
    <row r="36" spans="1:21" s="11" customFormat="1" ht="191.25" customHeight="1">
      <c r="A36" s="52">
        <v>702</v>
      </c>
      <c r="B36" s="23" t="s">
        <v>308</v>
      </c>
      <c r="C36" s="59" t="s">
        <v>515</v>
      </c>
      <c r="D36" s="59" t="s">
        <v>548</v>
      </c>
      <c r="E36" s="25" t="s">
        <v>370</v>
      </c>
      <c r="F36" s="25">
        <v>39448</v>
      </c>
      <c r="G36" s="25" t="s">
        <v>246</v>
      </c>
      <c r="H36" s="2"/>
      <c r="I36" s="25"/>
      <c r="J36" s="25"/>
      <c r="K36" s="25"/>
      <c r="L36" s="25"/>
      <c r="M36" s="228">
        <f t="shared" ref="M36:R36" si="6">M37+M38+ M39</f>
        <v>362.1</v>
      </c>
      <c r="N36" s="228">
        <f t="shared" si="6"/>
        <v>362.1</v>
      </c>
      <c r="O36" s="228">
        <f t="shared" si="6"/>
        <v>391.8</v>
      </c>
      <c r="P36" s="228">
        <f t="shared" si="6"/>
        <v>423</v>
      </c>
      <c r="Q36" s="228">
        <f t="shared" si="6"/>
        <v>408</v>
      </c>
      <c r="R36" s="228">
        <f t="shared" si="6"/>
        <v>408</v>
      </c>
      <c r="S36" s="283"/>
      <c r="T36" s="35"/>
      <c r="U36" s="35"/>
    </row>
    <row r="37" spans="1:21" s="11" customFormat="1" ht="87" customHeight="1">
      <c r="A37" s="55"/>
      <c r="B37" s="56"/>
      <c r="C37" s="317" t="s">
        <v>772</v>
      </c>
      <c r="D37" s="318"/>
      <c r="E37" s="318"/>
      <c r="F37" s="318"/>
      <c r="G37" s="319"/>
      <c r="H37" s="38" t="s">
        <v>351</v>
      </c>
      <c r="I37" s="57" t="s">
        <v>80</v>
      </c>
      <c r="J37" s="57" t="s">
        <v>315</v>
      </c>
      <c r="K37" s="57">
        <v>121</v>
      </c>
      <c r="L37" s="57"/>
      <c r="M37" s="304">
        <v>193.4</v>
      </c>
      <c r="N37" s="304">
        <v>193.4</v>
      </c>
      <c r="O37" s="58">
        <v>248.5</v>
      </c>
      <c r="P37" s="58">
        <v>260.89999999999998</v>
      </c>
      <c r="Q37" s="58">
        <v>260.89999999999998</v>
      </c>
      <c r="R37" s="58">
        <v>260.89999999999998</v>
      </c>
      <c r="S37" s="284"/>
      <c r="T37" s="35"/>
      <c r="U37" s="35"/>
    </row>
    <row r="38" spans="1:21" s="11" customFormat="1" ht="15.6" customHeight="1">
      <c r="A38" s="55"/>
      <c r="B38" s="56"/>
      <c r="C38" s="317" t="s">
        <v>556</v>
      </c>
      <c r="D38" s="318"/>
      <c r="E38" s="318"/>
      <c r="F38" s="318"/>
      <c r="G38" s="319"/>
      <c r="H38" s="38" t="s">
        <v>351</v>
      </c>
      <c r="I38" s="57" t="s">
        <v>80</v>
      </c>
      <c r="J38" s="57" t="s">
        <v>315</v>
      </c>
      <c r="K38" s="57">
        <v>129</v>
      </c>
      <c r="L38" s="57"/>
      <c r="M38" s="229">
        <v>56.4</v>
      </c>
      <c r="N38" s="229">
        <v>56.4</v>
      </c>
      <c r="O38" s="58">
        <v>75</v>
      </c>
      <c r="P38" s="58">
        <v>78.8</v>
      </c>
      <c r="Q38" s="58">
        <v>78.8</v>
      </c>
      <c r="R38" s="58">
        <v>78.8</v>
      </c>
      <c r="S38" s="284"/>
      <c r="T38" s="35"/>
      <c r="U38" s="35"/>
    </row>
    <row r="39" spans="1:21" s="11" customFormat="1" ht="54" customHeight="1">
      <c r="A39" s="55"/>
      <c r="B39" s="56"/>
      <c r="C39" s="317" t="s">
        <v>813</v>
      </c>
      <c r="D39" s="318"/>
      <c r="E39" s="318"/>
      <c r="F39" s="318"/>
      <c r="G39" s="319"/>
      <c r="H39" s="38" t="s">
        <v>351</v>
      </c>
      <c r="I39" s="57" t="s">
        <v>80</v>
      </c>
      <c r="J39" s="57" t="s">
        <v>315</v>
      </c>
      <c r="K39" s="57">
        <v>244</v>
      </c>
      <c r="L39" s="57"/>
      <c r="M39" s="304">
        <v>112.3</v>
      </c>
      <c r="N39" s="304">
        <v>112.3</v>
      </c>
      <c r="O39" s="58">
        <v>68.3</v>
      </c>
      <c r="P39" s="58">
        <v>83.3</v>
      </c>
      <c r="Q39" s="58">
        <v>68.3</v>
      </c>
      <c r="R39" s="58">
        <v>68.3</v>
      </c>
      <c r="S39" s="284"/>
      <c r="T39" s="35"/>
      <c r="U39" s="35"/>
    </row>
    <row r="40" spans="1:21" s="11" customFormat="1" ht="85.5" customHeight="1">
      <c r="A40" s="59">
        <v>702</v>
      </c>
      <c r="B40" s="23" t="s">
        <v>381</v>
      </c>
      <c r="C40" s="25" t="s">
        <v>409</v>
      </c>
      <c r="D40" s="25" t="s">
        <v>77</v>
      </c>
      <c r="E40" s="25" t="s">
        <v>370</v>
      </c>
      <c r="F40" s="25" t="s">
        <v>369</v>
      </c>
      <c r="G40" s="25" t="s">
        <v>249</v>
      </c>
      <c r="H40" s="25"/>
      <c r="I40" s="25"/>
      <c r="J40" s="25"/>
      <c r="K40" s="25"/>
      <c r="L40" s="25"/>
      <c r="M40" s="224">
        <f t="shared" ref="M40:O40" si="7">M41+M42+M43+M45</f>
        <v>6943.4</v>
      </c>
      <c r="N40" s="224">
        <f t="shared" si="7"/>
        <v>6943.4</v>
      </c>
      <c r="O40" s="224">
        <f t="shared" si="7"/>
        <v>7702.8</v>
      </c>
      <c r="P40" s="224">
        <f>P41+P42+P43+P45+P44</f>
        <v>7572.4</v>
      </c>
      <c r="Q40" s="224">
        <f t="shared" ref="Q40:R40" si="8">Q41+Q42+Q43+Q45+Q44</f>
        <v>6324.8</v>
      </c>
      <c r="R40" s="224">
        <f t="shared" si="8"/>
        <v>6324.8</v>
      </c>
      <c r="S40" s="290"/>
      <c r="T40" s="35"/>
      <c r="U40" s="35"/>
    </row>
    <row r="41" spans="1:21" s="11" customFormat="1" ht="87" customHeight="1">
      <c r="A41" s="60"/>
      <c r="B41" s="36"/>
      <c r="C41" s="317" t="s">
        <v>772</v>
      </c>
      <c r="D41" s="318"/>
      <c r="E41" s="318"/>
      <c r="F41" s="318"/>
      <c r="G41" s="319"/>
      <c r="H41" s="38" t="s">
        <v>351</v>
      </c>
      <c r="I41" s="57" t="s">
        <v>80</v>
      </c>
      <c r="J41" s="57" t="s">
        <v>311</v>
      </c>
      <c r="K41" s="57">
        <v>121</v>
      </c>
      <c r="L41" s="57"/>
      <c r="M41" s="230">
        <v>5348.8</v>
      </c>
      <c r="N41" s="61">
        <v>5348.8</v>
      </c>
      <c r="O41" s="61">
        <v>5904.3</v>
      </c>
      <c r="P41" s="61">
        <v>5803.8</v>
      </c>
      <c r="Q41" s="61">
        <v>4845.5</v>
      </c>
      <c r="R41" s="61">
        <v>4845.5</v>
      </c>
      <c r="S41" s="283"/>
      <c r="T41" s="35"/>
      <c r="U41" s="35"/>
    </row>
    <row r="42" spans="1:21" s="11" customFormat="1" ht="28.5" customHeight="1">
      <c r="A42" s="60"/>
      <c r="B42" s="36"/>
      <c r="C42" s="314" t="s">
        <v>585</v>
      </c>
      <c r="D42" s="315"/>
      <c r="E42" s="315"/>
      <c r="F42" s="315"/>
      <c r="G42" s="316"/>
      <c r="H42" s="38" t="s">
        <v>351</v>
      </c>
      <c r="I42" s="57" t="s">
        <v>80</v>
      </c>
      <c r="J42" s="57">
        <v>9990000110</v>
      </c>
      <c r="K42" s="57">
        <v>122</v>
      </c>
      <c r="L42" s="57"/>
      <c r="M42" s="230">
        <v>0.4</v>
      </c>
      <c r="N42" s="61">
        <v>0.4</v>
      </c>
      <c r="O42" s="61">
        <v>14.2</v>
      </c>
      <c r="P42" s="61">
        <v>1.2</v>
      </c>
      <c r="Q42" s="61">
        <v>1.2</v>
      </c>
      <c r="R42" s="61">
        <v>1.2</v>
      </c>
      <c r="S42" s="283"/>
      <c r="T42" s="35"/>
      <c r="U42" s="35"/>
    </row>
    <row r="43" spans="1:21" s="11" customFormat="1" ht="12.6" customHeight="1">
      <c r="A43" s="60"/>
      <c r="B43" s="36"/>
      <c r="C43" s="317" t="s">
        <v>556</v>
      </c>
      <c r="D43" s="318"/>
      <c r="E43" s="318"/>
      <c r="F43" s="318"/>
      <c r="G43" s="319"/>
      <c r="H43" s="38" t="s">
        <v>351</v>
      </c>
      <c r="I43" s="57" t="s">
        <v>80</v>
      </c>
      <c r="J43" s="57" t="s">
        <v>311</v>
      </c>
      <c r="K43" s="57">
        <v>129</v>
      </c>
      <c r="L43" s="57"/>
      <c r="M43" s="230">
        <v>1594.1</v>
      </c>
      <c r="N43" s="61">
        <v>1594.1</v>
      </c>
      <c r="O43" s="61">
        <v>1783.1</v>
      </c>
      <c r="P43" s="61">
        <v>1752.7</v>
      </c>
      <c r="Q43" s="61">
        <v>1463.4</v>
      </c>
      <c r="R43" s="61">
        <v>1463.4</v>
      </c>
      <c r="S43" s="283"/>
      <c r="T43" s="35"/>
      <c r="U43" s="35"/>
    </row>
    <row r="44" spans="1:21" s="11" customFormat="1" ht="69" customHeight="1">
      <c r="A44" s="60"/>
      <c r="B44" s="36"/>
      <c r="C44" s="314" t="s">
        <v>799</v>
      </c>
      <c r="D44" s="315"/>
      <c r="E44" s="315"/>
      <c r="F44" s="315"/>
      <c r="G44" s="316"/>
      <c r="H44" s="301" t="s">
        <v>351</v>
      </c>
      <c r="I44" s="57" t="s">
        <v>80</v>
      </c>
      <c r="J44" s="57" t="s">
        <v>312</v>
      </c>
      <c r="K44" s="57">
        <v>122</v>
      </c>
      <c r="L44" s="57"/>
      <c r="M44" s="230"/>
      <c r="N44" s="61"/>
      <c r="O44" s="61"/>
      <c r="P44" s="61">
        <v>14.2</v>
      </c>
      <c r="Q44" s="61">
        <v>14.2</v>
      </c>
      <c r="R44" s="61">
        <v>14.2</v>
      </c>
      <c r="S44" s="283"/>
      <c r="T44" s="35"/>
      <c r="U44" s="35"/>
    </row>
    <row r="45" spans="1:21" s="11" customFormat="1" ht="34.5" customHeight="1">
      <c r="A45" s="60"/>
      <c r="B45" s="36"/>
      <c r="C45" s="317" t="s">
        <v>721</v>
      </c>
      <c r="D45" s="318"/>
      <c r="E45" s="318"/>
      <c r="F45" s="318"/>
      <c r="G45" s="319"/>
      <c r="H45" s="38" t="s">
        <v>351</v>
      </c>
      <c r="I45" s="57" t="s">
        <v>80</v>
      </c>
      <c r="J45" s="57" t="s">
        <v>312</v>
      </c>
      <c r="K45" s="57">
        <v>851</v>
      </c>
      <c r="L45" s="57"/>
      <c r="M45" s="230">
        <v>0.1</v>
      </c>
      <c r="N45" s="61">
        <v>0.1</v>
      </c>
      <c r="O45" s="61">
        <v>1.2</v>
      </c>
      <c r="P45" s="61">
        <v>0.5</v>
      </c>
      <c r="Q45" s="61">
        <v>0.5</v>
      </c>
      <c r="R45" s="61">
        <v>0.5</v>
      </c>
      <c r="S45" s="283"/>
      <c r="T45" s="35"/>
      <c r="U45" s="35"/>
    </row>
    <row r="46" spans="1:21" s="11" customFormat="1" ht="83.25" customHeight="1">
      <c r="A46" s="59">
        <v>702</v>
      </c>
      <c r="B46" s="23" t="s">
        <v>382</v>
      </c>
      <c r="C46" s="50" t="s">
        <v>394</v>
      </c>
      <c r="D46" s="25" t="s">
        <v>77</v>
      </c>
      <c r="E46" s="25" t="s">
        <v>370</v>
      </c>
      <c r="F46" s="25" t="s">
        <v>369</v>
      </c>
      <c r="G46" s="25" t="s">
        <v>249</v>
      </c>
      <c r="H46" s="2"/>
      <c r="I46" s="25"/>
      <c r="J46" s="25"/>
      <c r="K46" s="25"/>
      <c r="L46" s="25"/>
      <c r="M46" s="243">
        <f t="shared" ref="M46:R46" si="9">M47+M48</f>
        <v>1552.6999999999998</v>
      </c>
      <c r="N46" s="26">
        <f t="shared" si="9"/>
        <v>1552.6999999999998</v>
      </c>
      <c r="O46" s="26">
        <f t="shared" si="9"/>
        <v>1656.8000000000002</v>
      </c>
      <c r="P46" s="26">
        <f t="shared" si="9"/>
        <v>1711.8</v>
      </c>
      <c r="Q46" s="26">
        <f t="shared" si="9"/>
        <v>1711.8</v>
      </c>
      <c r="R46" s="26">
        <f t="shared" si="9"/>
        <v>1711.8</v>
      </c>
      <c r="S46" s="283"/>
      <c r="T46" s="62"/>
      <c r="U46" s="35"/>
    </row>
    <row r="47" spans="1:21" s="11" customFormat="1" ht="91.5" customHeight="1">
      <c r="A47" s="60"/>
      <c r="B47" s="36"/>
      <c r="C47" s="317" t="s">
        <v>772</v>
      </c>
      <c r="D47" s="318"/>
      <c r="E47" s="318"/>
      <c r="F47" s="318"/>
      <c r="G47" s="319"/>
      <c r="H47" s="38" t="s">
        <v>351</v>
      </c>
      <c r="I47" s="57" t="s">
        <v>80</v>
      </c>
      <c r="J47" s="57" t="s">
        <v>104</v>
      </c>
      <c r="K47" s="57">
        <v>121</v>
      </c>
      <c r="L47" s="57"/>
      <c r="M47" s="244">
        <v>1237.8</v>
      </c>
      <c r="N47" s="40">
        <v>1237.8</v>
      </c>
      <c r="O47" s="40">
        <v>1310.2</v>
      </c>
      <c r="P47" s="40">
        <v>1340</v>
      </c>
      <c r="Q47" s="40">
        <v>1340</v>
      </c>
      <c r="R47" s="40">
        <v>1340</v>
      </c>
      <c r="S47" s="283"/>
      <c r="T47" s="62"/>
      <c r="U47" s="35"/>
    </row>
    <row r="48" spans="1:21" s="11" customFormat="1" ht="15.75" customHeight="1">
      <c r="A48" s="60"/>
      <c r="B48" s="36"/>
      <c r="C48" s="317" t="s">
        <v>556</v>
      </c>
      <c r="D48" s="318"/>
      <c r="E48" s="318"/>
      <c r="F48" s="318"/>
      <c r="G48" s="319"/>
      <c r="H48" s="38" t="s">
        <v>351</v>
      </c>
      <c r="I48" s="57" t="s">
        <v>80</v>
      </c>
      <c r="J48" s="57" t="s">
        <v>104</v>
      </c>
      <c r="K48" s="57">
        <v>129</v>
      </c>
      <c r="L48" s="57"/>
      <c r="M48" s="231">
        <v>314.89999999999998</v>
      </c>
      <c r="N48" s="40">
        <v>314.89999999999998</v>
      </c>
      <c r="O48" s="40">
        <v>346.6</v>
      </c>
      <c r="P48" s="40">
        <v>371.8</v>
      </c>
      <c r="Q48" s="40">
        <v>371.8</v>
      </c>
      <c r="R48" s="40">
        <v>371.8</v>
      </c>
      <c r="S48" s="283"/>
      <c r="T48" s="62"/>
      <c r="U48" s="35"/>
    </row>
    <row r="49" spans="1:21" s="11" customFormat="1" ht="99" customHeight="1">
      <c r="A49" s="59">
        <v>702</v>
      </c>
      <c r="B49" s="23" t="s">
        <v>383</v>
      </c>
      <c r="C49" s="25" t="s">
        <v>175</v>
      </c>
      <c r="D49" s="63" t="s">
        <v>78</v>
      </c>
      <c r="E49" s="25" t="s">
        <v>370</v>
      </c>
      <c r="F49" s="25" t="s">
        <v>141</v>
      </c>
      <c r="G49" s="25" t="s">
        <v>249</v>
      </c>
      <c r="H49" s="2"/>
      <c r="I49" s="25"/>
      <c r="J49" s="25"/>
      <c r="K49" s="25"/>
      <c r="L49" s="25"/>
      <c r="M49" s="243">
        <f>M50+M51+M52</f>
        <v>3322.3999999999996</v>
      </c>
      <c r="N49" s="245">
        <f>N50+N51+N52+N53+N54</f>
        <v>3322.3999999999996</v>
      </c>
      <c r="O49" s="26">
        <f>O50+O51+O52+O53+O54</f>
        <v>5099.4999999999991</v>
      </c>
      <c r="P49" s="26">
        <f>P50+P51+P52+P53+P54</f>
        <v>4522.6000000000004</v>
      </c>
      <c r="Q49" s="26">
        <f>Q50+Q51+Q52+Q53+Q54</f>
        <v>6346.9</v>
      </c>
      <c r="R49" s="26">
        <f>R50+R51+R52+R53+R54</f>
        <v>6346.9</v>
      </c>
      <c r="S49" s="283"/>
      <c r="T49" s="62"/>
      <c r="U49" s="35"/>
    </row>
    <row r="50" spans="1:21" s="11" customFormat="1" ht="83.25" customHeight="1">
      <c r="A50" s="60"/>
      <c r="B50" s="36"/>
      <c r="C50" s="317" t="s">
        <v>774</v>
      </c>
      <c r="D50" s="318"/>
      <c r="E50" s="318"/>
      <c r="F50" s="318"/>
      <c r="G50" s="319"/>
      <c r="H50" s="38" t="s">
        <v>351</v>
      </c>
      <c r="I50" s="57" t="s">
        <v>260</v>
      </c>
      <c r="J50" s="57" t="s">
        <v>105</v>
      </c>
      <c r="K50" s="57">
        <v>111</v>
      </c>
      <c r="L50" s="57"/>
      <c r="M50" s="244">
        <v>2236</v>
      </c>
      <c r="N50" s="40">
        <v>2236</v>
      </c>
      <c r="O50" s="40">
        <v>3422.7</v>
      </c>
      <c r="P50" s="40">
        <v>3027.3</v>
      </c>
      <c r="Q50" s="40">
        <v>4481.5</v>
      </c>
      <c r="R50" s="40">
        <v>4481.5</v>
      </c>
      <c r="S50" s="283"/>
      <c r="T50" s="62"/>
      <c r="U50" s="35"/>
    </row>
    <row r="51" spans="1:21" s="11" customFormat="1" ht="18.75" customHeight="1">
      <c r="A51" s="60"/>
      <c r="B51" s="36"/>
      <c r="C51" s="317" t="s">
        <v>556</v>
      </c>
      <c r="D51" s="318"/>
      <c r="E51" s="318"/>
      <c r="F51" s="318"/>
      <c r="G51" s="319"/>
      <c r="H51" s="38" t="s">
        <v>351</v>
      </c>
      <c r="I51" s="57" t="s">
        <v>260</v>
      </c>
      <c r="J51" s="57" t="s">
        <v>105</v>
      </c>
      <c r="K51" s="57">
        <v>119</v>
      </c>
      <c r="L51" s="57"/>
      <c r="M51" s="231">
        <v>664.2</v>
      </c>
      <c r="N51" s="40">
        <v>664.2</v>
      </c>
      <c r="O51" s="40">
        <v>1033.5999999999999</v>
      </c>
      <c r="P51" s="40">
        <v>914.3</v>
      </c>
      <c r="Q51" s="40">
        <v>1353.4</v>
      </c>
      <c r="R51" s="40">
        <v>1353.4</v>
      </c>
      <c r="S51" s="283"/>
      <c r="T51" s="62"/>
      <c r="U51" s="35"/>
    </row>
    <row r="52" spans="1:21" s="11" customFormat="1" ht="101.25" customHeight="1">
      <c r="A52" s="60"/>
      <c r="B52" s="36"/>
      <c r="C52" s="317" t="s">
        <v>732</v>
      </c>
      <c r="D52" s="318"/>
      <c r="E52" s="318"/>
      <c r="F52" s="318"/>
      <c r="G52" s="319"/>
      <c r="H52" s="38" t="s">
        <v>351</v>
      </c>
      <c r="I52" s="57" t="s">
        <v>260</v>
      </c>
      <c r="J52" s="57" t="s">
        <v>105</v>
      </c>
      <c r="K52" s="57">
        <v>244</v>
      </c>
      <c r="L52" s="57"/>
      <c r="M52" s="231">
        <v>422.2</v>
      </c>
      <c r="N52" s="40">
        <v>422.2</v>
      </c>
      <c r="O52" s="40">
        <v>643.20000000000005</v>
      </c>
      <c r="P52" s="40">
        <v>581</v>
      </c>
      <c r="Q52" s="40">
        <v>512</v>
      </c>
      <c r="R52" s="40">
        <v>512</v>
      </c>
      <c r="S52" s="283"/>
      <c r="T52" s="62"/>
      <c r="U52" s="35"/>
    </row>
    <row r="53" spans="1:21" s="11" customFormat="1" ht="11.25" customHeight="1">
      <c r="A53" s="60"/>
      <c r="B53" s="36"/>
      <c r="C53" s="314"/>
      <c r="D53" s="315"/>
      <c r="E53" s="315"/>
      <c r="F53" s="315"/>
      <c r="G53" s="316"/>
      <c r="H53" s="64"/>
      <c r="I53" s="65"/>
      <c r="J53" s="65"/>
      <c r="K53" s="65"/>
      <c r="L53" s="65"/>
      <c r="M53" s="231"/>
      <c r="N53" s="66"/>
      <c r="O53" s="40"/>
      <c r="P53" s="40"/>
      <c r="Q53" s="40"/>
      <c r="R53" s="40"/>
      <c r="S53" s="283"/>
      <c r="T53" s="62"/>
      <c r="U53" s="35"/>
    </row>
    <row r="54" spans="1:21" s="11" customFormat="1" ht="16.5" customHeight="1">
      <c r="A54" s="60"/>
      <c r="B54" s="36"/>
      <c r="C54" s="317"/>
      <c r="D54" s="318"/>
      <c r="E54" s="318"/>
      <c r="F54" s="318"/>
      <c r="G54" s="319"/>
      <c r="H54" s="38"/>
      <c r="I54" s="57"/>
      <c r="J54" s="57"/>
      <c r="K54" s="57"/>
      <c r="L54" s="57"/>
      <c r="M54" s="231"/>
      <c r="N54" s="40"/>
      <c r="O54" s="40"/>
      <c r="P54" s="40"/>
      <c r="Q54" s="40"/>
      <c r="R54" s="40"/>
      <c r="S54" s="283"/>
      <c r="T54" s="62"/>
      <c r="U54" s="35"/>
    </row>
    <row r="55" spans="1:21" s="11" customFormat="1" ht="83.45" customHeight="1">
      <c r="A55" s="59">
        <v>702</v>
      </c>
      <c r="B55" s="23" t="s">
        <v>40</v>
      </c>
      <c r="C55" s="67" t="s">
        <v>514</v>
      </c>
      <c r="D55" s="67" t="s">
        <v>558</v>
      </c>
      <c r="E55" s="25" t="s">
        <v>370</v>
      </c>
      <c r="F55" s="25">
        <v>39083</v>
      </c>
      <c r="G55" s="25" t="s">
        <v>246</v>
      </c>
      <c r="H55" s="25"/>
      <c r="I55" s="25"/>
      <c r="J55" s="25"/>
      <c r="K55" s="25"/>
      <c r="L55" s="25"/>
      <c r="M55" s="240">
        <v>1.7</v>
      </c>
      <c r="N55" s="240">
        <v>1.7</v>
      </c>
      <c r="O55" s="26">
        <f>O56</f>
        <v>21.8</v>
      </c>
      <c r="P55" s="26">
        <f>P56</f>
        <v>2.7</v>
      </c>
      <c r="Q55" s="26">
        <f>Q56</f>
        <v>2.8</v>
      </c>
      <c r="R55" s="26">
        <f>R56</f>
        <v>3</v>
      </c>
      <c r="S55" s="283"/>
      <c r="T55" s="62"/>
      <c r="U55" s="35"/>
    </row>
    <row r="56" spans="1:21" s="11" customFormat="1" ht="29.25" customHeight="1">
      <c r="A56" s="60"/>
      <c r="B56" s="36"/>
      <c r="C56" s="317" t="s">
        <v>558</v>
      </c>
      <c r="D56" s="318"/>
      <c r="E56" s="318"/>
      <c r="F56" s="318"/>
      <c r="G56" s="319"/>
      <c r="H56" s="39" t="s">
        <v>351</v>
      </c>
      <c r="I56" s="39" t="s">
        <v>267</v>
      </c>
      <c r="J56" s="39" t="s">
        <v>316</v>
      </c>
      <c r="K56" s="39" t="s">
        <v>120</v>
      </c>
      <c r="L56" s="39"/>
      <c r="M56" s="244">
        <v>1.7</v>
      </c>
      <c r="N56" s="40">
        <v>1.7</v>
      </c>
      <c r="O56" s="40">
        <v>21.8</v>
      </c>
      <c r="P56" s="40">
        <v>2.7</v>
      </c>
      <c r="Q56" s="40">
        <v>2.8</v>
      </c>
      <c r="R56" s="40">
        <v>3</v>
      </c>
      <c r="S56" s="283"/>
      <c r="T56" s="62"/>
      <c r="U56" s="35"/>
    </row>
    <row r="57" spans="1:21" s="11" customFormat="1" ht="230.25" customHeight="1">
      <c r="A57" s="59">
        <v>702</v>
      </c>
      <c r="B57" s="23" t="s">
        <v>142</v>
      </c>
      <c r="C57" s="59" t="s">
        <v>410</v>
      </c>
      <c r="D57" s="59" t="s">
        <v>559</v>
      </c>
      <c r="E57" s="25" t="s">
        <v>370</v>
      </c>
      <c r="F57" s="25">
        <v>39448</v>
      </c>
      <c r="G57" s="25" t="s">
        <v>352</v>
      </c>
      <c r="H57" s="2"/>
      <c r="I57" s="25"/>
      <c r="J57" s="25"/>
      <c r="K57" s="25"/>
      <c r="L57" s="25"/>
      <c r="M57" s="240">
        <f>M58+M59+M60+M61+M63</f>
        <v>1196</v>
      </c>
      <c r="N57" s="26">
        <f>N58+N59+N60+N61+N62+N63</f>
        <v>1196</v>
      </c>
      <c r="O57" s="26">
        <f>O58+O59+O60+O61+O62+O63</f>
        <v>1269</v>
      </c>
      <c r="P57" s="26">
        <f>P58+P59+P60+P61+P62+P63</f>
        <v>973.00000000000011</v>
      </c>
      <c r="Q57" s="26">
        <f>Q58+Q59+Q60+Q61+Q62+Q63</f>
        <v>1019.0000000000001</v>
      </c>
      <c r="R57" s="26">
        <f>R58+R59+R60+R61+R62+R63</f>
        <v>1065.0000000000002</v>
      </c>
      <c r="S57" s="283"/>
      <c r="T57" s="62"/>
      <c r="U57" s="35"/>
    </row>
    <row r="58" spans="1:21" s="11" customFormat="1" ht="84" customHeight="1">
      <c r="A58" s="60"/>
      <c r="B58" s="36"/>
      <c r="C58" s="317" t="s">
        <v>772</v>
      </c>
      <c r="D58" s="318"/>
      <c r="E58" s="318"/>
      <c r="F58" s="318"/>
      <c r="G58" s="319"/>
      <c r="H58" s="38" t="s">
        <v>351</v>
      </c>
      <c r="I58" s="39" t="s">
        <v>260</v>
      </c>
      <c r="J58" s="39" t="s">
        <v>106</v>
      </c>
      <c r="K58" s="39" t="s">
        <v>332</v>
      </c>
      <c r="L58" s="39"/>
      <c r="M58" s="244">
        <v>460.1</v>
      </c>
      <c r="N58" s="40">
        <v>460.1</v>
      </c>
      <c r="O58" s="40">
        <v>551.4</v>
      </c>
      <c r="P58" s="40">
        <v>550.6</v>
      </c>
      <c r="Q58" s="40">
        <v>550.6</v>
      </c>
      <c r="R58" s="40">
        <v>550.6</v>
      </c>
      <c r="S58" s="283"/>
      <c r="T58" s="62"/>
      <c r="U58" s="35"/>
    </row>
    <row r="59" spans="1:21" s="11" customFormat="1" ht="20.25" customHeight="1">
      <c r="A59" s="60"/>
      <c r="B59" s="36"/>
      <c r="C59" s="317" t="s">
        <v>556</v>
      </c>
      <c r="D59" s="318"/>
      <c r="E59" s="318"/>
      <c r="F59" s="318"/>
      <c r="G59" s="319"/>
      <c r="H59" s="38" t="s">
        <v>351</v>
      </c>
      <c r="I59" s="39" t="s">
        <v>260</v>
      </c>
      <c r="J59" s="39" t="s">
        <v>106</v>
      </c>
      <c r="K59" s="39" t="s">
        <v>49</v>
      </c>
      <c r="L59" s="57"/>
      <c r="M59" s="231">
        <v>137.5</v>
      </c>
      <c r="N59" s="40">
        <v>137.5</v>
      </c>
      <c r="O59" s="40">
        <v>166.4</v>
      </c>
      <c r="P59" s="40">
        <v>166.3</v>
      </c>
      <c r="Q59" s="40">
        <v>166.3</v>
      </c>
      <c r="R59" s="40">
        <v>166.3</v>
      </c>
      <c r="S59" s="283"/>
      <c r="T59" s="62"/>
      <c r="U59" s="35"/>
    </row>
    <row r="60" spans="1:21" s="11" customFormat="1" ht="93.75" customHeight="1">
      <c r="A60" s="60"/>
      <c r="B60" s="36"/>
      <c r="C60" s="317" t="s">
        <v>732</v>
      </c>
      <c r="D60" s="318"/>
      <c r="E60" s="318"/>
      <c r="F60" s="318"/>
      <c r="G60" s="319"/>
      <c r="H60" s="38" t="s">
        <v>351</v>
      </c>
      <c r="I60" s="39" t="s">
        <v>260</v>
      </c>
      <c r="J60" s="39" t="s">
        <v>106</v>
      </c>
      <c r="K60" s="39" t="s">
        <v>120</v>
      </c>
      <c r="L60" s="57"/>
      <c r="M60" s="231">
        <v>595.70000000000005</v>
      </c>
      <c r="N60" s="40">
        <v>595.70000000000005</v>
      </c>
      <c r="O60" s="40">
        <v>547.29999999999995</v>
      </c>
      <c r="P60" s="40">
        <v>255.6</v>
      </c>
      <c r="Q60" s="40">
        <v>301.60000000000002</v>
      </c>
      <c r="R60" s="40">
        <v>345.2</v>
      </c>
      <c r="S60" s="283"/>
      <c r="T60" s="62"/>
      <c r="U60" s="35"/>
    </row>
    <row r="61" spans="1:21" s="11" customFormat="1" ht="30" customHeight="1">
      <c r="A61" s="60"/>
      <c r="B61" s="36"/>
      <c r="C61" s="314" t="s">
        <v>585</v>
      </c>
      <c r="D61" s="315"/>
      <c r="E61" s="315"/>
      <c r="F61" s="315"/>
      <c r="G61" s="316"/>
      <c r="H61" s="38" t="s">
        <v>351</v>
      </c>
      <c r="I61" s="39" t="s">
        <v>260</v>
      </c>
      <c r="J61" s="39" t="s">
        <v>106</v>
      </c>
      <c r="K61" s="39" t="s">
        <v>333</v>
      </c>
      <c r="L61" s="57"/>
      <c r="M61" s="231">
        <v>2.1</v>
      </c>
      <c r="N61" s="40">
        <v>2.1</v>
      </c>
      <c r="O61" s="40">
        <v>2.4</v>
      </c>
      <c r="P61" s="40"/>
      <c r="Q61" s="40"/>
      <c r="R61" s="40">
        <v>2.4</v>
      </c>
      <c r="S61" s="283"/>
      <c r="T61" s="62"/>
      <c r="U61" s="35"/>
    </row>
    <row r="62" spans="1:21" s="11" customFormat="1" ht="63.75" hidden="1" customHeight="1">
      <c r="A62" s="60"/>
      <c r="B62" s="36"/>
      <c r="C62" s="314"/>
      <c r="D62" s="315"/>
      <c r="E62" s="315"/>
      <c r="F62" s="315"/>
      <c r="G62" s="316"/>
      <c r="H62" s="64"/>
      <c r="I62" s="65"/>
      <c r="J62" s="65"/>
      <c r="K62" s="65"/>
      <c r="L62" s="65"/>
      <c r="M62" s="231">
        <v>2.6</v>
      </c>
      <c r="N62" s="66"/>
      <c r="O62" s="40"/>
      <c r="P62" s="40"/>
      <c r="Q62" s="40"/>
      <c r="R62" s="40"/>
      <c r="S62" s="283"/>
      <c r="T62" s="62"/>
      <c r="U62" s="35"/>
    </row>
    <row r="63" spans="1:21" s="11" customFormat="1" ht="36" customHeight="1">
      <c r="A63" s="60"/>
      <c r="B63" s="36"/>
      <c r="C63" s="317" t="s">
        <v>721</v>
      </c>
      <c r="D63" s="318"/>
      <c r="E63" s="318"/>
      <c r="F63" s="318"/>
      <c r="G63" s="319"/>
      <c r="H63" s="38" t="s">
        <v>351</v>
      </c>
      <c r="I63" s="39" t="s">
        <v>260</v>
      </c>
      <c r="J63" s="39" t="s">
        <v>106</v>
      </c>
      <c r="K63" s="39" t="s">
        <v>334</v>
      </c>
      <c r="L63" s="57"/>
      <c r="M63" s="231">
        <v>0.6</v>
      </c>
      <c r="N63" s="40">
        <v>0.6</v>
      </c>
      <c r="O63" s="40">
        <v>1.5</v>
      </c>
      <c r="P63" s="40">
        <v>0.5</v>
      </c>
      <c r="Q63" s="40">
        <v>0.5</v>
      </c>
      <c r="R63" s="40">
        <v>0.5</v>
      </c>
      <c r="S63" s="283"/>
      <c r="T63" s="62"/>
      <c r="U63" s="35"/>
    </row>
    <row r="64" spans="1:21" s="11" customFormat="1" ht="135" customHeight="1">
      <c r="A64" s="59">
        <v>702</v>
      </c>
      <c r="B64" s="23" t="s">
        <v>121</v>
      </c>
      <c r="C64" s="25" t="s">
        <v>180</v>
      </c>
      <c r="D64" s="25" t="s">
        <v>560</v>
      </c>
      <c r="E64" s="25" t="s">
        <v>370</v>
      </c>
      <c r="F64" s="25" t="s">
        <v>369</v>
      </c>
      <c r="G64" s="25" t="s">
        <v>249</v>
      </c>
      <c r="H64" s="2"/>
      <c r="I64" s="25"/>
      <c r="J64" s="25"/>
      <c r="K64" s="25"/>
      <c r="L64" s="25"/>
      <c r="M64" s="240">
        <f t="shared" ref="M64:R64" si="10">M65+M66</f>
        <v>190.7</v>
      </c>
      <c r="N64" s="240">
        <f t="shared" si="10"/>
        <v>190.7</v>
      </c>
      <c r="O64" s="240">
        <f t="shared" si="10"/>
        <v>95.1</v>
      </c>
      <c r="P64" s="240">
        <f t="shared" si="10"/>
        <v>0</v>
      </c>
      <c r="Q64" s="240">
        <f t="shared" si="10"/>
        <v>0</v>
      </c>
      <c r="R64" s="240">
        <f t="shared" si="10"/>
        <v>0</v>
      </c>
      <c r="S64" s="283"/>
      <c r="T64" s="35"/>
      <c r="U64" s="35"/>
    </row>
    <row r="65" spans="1:21" s="11" customFormat="1" ht="35.25" customHeight="1">
      <c r="A65" s="60"/>
      <c r="B65" s="36"/>
      <c r="C65" s="347" t="s">
        <v>560</v>
      </c>
      <c r="D65" s="348"/>
      <c r="E65" s="348"/>
      <c r="F65" s="348"/>
      <c r="G65" s="349"/>
      <c r="H65" s="38" t="s">
        <v>351</v>
      </c>
      <c r="I65" s="39" t="s">
        <v>260</v>
      </c>
      <c r="J65" s="39" t="s">
        <v>271</v>
      </c>
      <c r="K65" s="39" t="s">
        <v>34</v>
      </c>
      <c r="L65" s="57"/>
      <c r="M65" s="244">
        <v>166.7</v>
      </c>
      <c r="N65" s="40">
        <v>166.7</v>
      </c>
      <c r="O65" s="40">
        <v>95.1</v>
      </c>
      <c r="P65" s="40"/>
      <c r="Q65" s="40"/>
      <c r="R65" s="40"/>
      <c r="S65" s="283"/>
      <c r="T65" s="35"/>
      <c r="U65" s="35"/>
    </row>
    <row r="66" spans="1:21" s="11" customFormat="1" ht="18.75" customHeight="1">
      <c r="A66" s="68"/>
      <c r="B66" s="69"/>
      <c r="C66" s="350"/>
      <c r="D66" s="351"/>
      <c r="E66" s="351"/>
      <c r="F66" s="351"/>
      <c r="G66" s="352"/>
      <c r="H66" s="64" t="s">
        <v>351</v>
      </c>
      <c r="I66" s="65" t="s">
        <v>260</v>
      </c>
      <c r="J66" s="65" t="s">
        <v>271</v>
      </c>
      <c r="K66" s="65" t="s">
        <v>120</v>
      </c>
      <c r="L66" s="65"/>
      <c r="M66" s="231">
        <v>24</v>
      </c>
      <c r="N66" s="66">
        <v>24</v>
      </c>
      <c r="O66" s="40"/>
      <c r="P66" s="40"/>
      <c r="Q66" s="40"/>
      <c r="R66" s="40"/>
      <c r="S66" s="283"/>
      <c r="T66" s="35"/>
      <c r="U66" s="35"/>
    </row>
    <row r="67" spans="1:21" s="11" customFormat="1" ht="89.25" customHeight="1">
      <c r="A67" s="59">
        <v>702</v>
      </c>
      <c r="B67" s="23" t="s">
        <v>143</v>
      </c>
      <c r="C67" s="48" t="s">
        <v>407</v>
      </c>
      <c r="D67" s="25" t="s">
        <v>77</v>
      </c>
      <c r="E67" s="33" t="s">
        <v>370</v>
      </c>
      <c r="F67" s="70" t="s">
        <v>247</v>
      </c>
      <c r="G67" s="34" t="s">
        <v>242</v>
      </c>
      <c r="H67" s="2"/>
      <c r="I67" s="25"/>
      <c r="J67" s="25"/>
      <c r="K67" s="25"/>
      <c r="L67" s="25"/>
      <c r="M67" s="240">
        <f>M68+M73</f>
        <v>1418.3</v>
      </c>
      <c r="N67" s="26">
        <f>N68+N69+N73+N74</f>
        <v>1415.3</v>
      </c>
      <c r="O67" s="26">
        <f>O68+O69+O73+O74+O70+O71+O72</f>
        <v>1444.6</v>
      </c>
      <c r="P67" s="26">
        <f t="shared" ref="P67:R67" si="11">P68+P69+P73+P74+P70+P71+P72</f>
        <v>1618.8999999999999</v>
      </c>
      <c r="Q67" s="26">
        <f t="shared" si="11"/>
        <v>1418.8999999999999</v>
      </c>
      <c r="R67" s="26">
        <f t="shared" si="11"/>
        <v>1418.8999999999999</v>
      </c>
      <c r="S67" s="283"/>
      <c r="T67" s="35"/>
      <c r="U67" s="35"/>
    </row>
    <row r="68" spans="1:21" s="11" customFormat="1" ht="48" customHeight="1">
      <c r="A68" s="68"/>
      <c r="B68" s="69"/>
      <c r="C68" s="317" t="s">
        <v>794</v>
      </c>
      <c r="D68" s="318"/>
      <c r="E68" s="318"/>
      <c r="F68" s="318"/>
      <c r="G68" s="319"/>
      <c r="H68" s="38" t="s">
        <v>80</v>
      </c>
      <c r="I68" s="39" t="s">
        <v>74</v>
      </c>
      <c r="J68" s="39" t="s">
        <v>313</v>
      </c>
      <c r="K68" s="39">
        <v>244</v>
      </c>
      <c r="L68" s="39"/>
      <c r="M68" s="244">
        <v>1327.3</v>
      </c>
      <c r="N68" s="40">
        <v>1324.3</v>
      </c>
      <c r="O68" s="40">
        <v>202.5</v>
      </c>
      <c r="P68" s="40">
        <v>206</v>
      </c>
      <c r="Q68" s="40">
        <v>206</v>
      </c>
      <c r="R68" s="40">
        <v>206</v>
      </c>
      <c r="S68" s="283"/>
      <c r="T68" s="35"/>
      <c r="U68" s="35"/>
    </row>
    <row r="69" spans="1:21" s="11" customFormat="1" ht="32.450000000000003" hidden="1" customHeight="1">
      <c r="A69" s="68"/>
      <c r="B69" s="69"/>
      <c r="C69" s="317"/>
      <c r="D69" s="318"/>
      <c r="E69" s="318"/>
      <c r="F69" s="318"/>
      <c r="G69" s="319"/>
      <c r="H69" s="38"/>
      <c r="I69" s="39"/>
      <c r="J69" s="39"/>
      <c r="K69" s="39"/>
      <c r="L69" s="39"/>
      <c r="M69" s="231">
        <v>1309</v>
      </c>
      <c r="N69" s="40"/>
      <c r="O69" s="40"/>
      <c r="P69" s="40"/>
      <c r="Q69" s="40"/>
      <c r="R69" s="40"/>
      <c r="S69" s="283"/>
      <c r="T69" s="35"/>
      <c r="U69" s="35"/>
    </row>
    <row r="70" spans="1:21" s="11" customFormat="1" ht="46.5" customHeight="1">
      <c r="A70" s="68"/>
      <c r="B70" s="69"/>
      <c r="C70" s="317" t="s">
        <v>795</v>
      </c>
      <c r="D70" s="318"/>
      <c r="E70" s="318"/>
      <c r="F70" s="318"/>
      <c r="G70" s="319"/>
      <c r="H70" s="38" t="s">
        <v>80</v>
      </c>
      <c r="I70" s="39" t="s">
        <v>74</v>
      </c>
      <c r="J70" s="262" t="s">
        <v>781</v>
      </c>
      <c r="K70" s="39">
        <v>244</v>
      </c>
      <c r="L70" s="39"/>
      <c r="M70" s="231"/>
      <c r="N70" s="40"/>
      <c r="O70" s="40">
        <v>190</v>
      </c>
      <c r="P70" s="40">
        <v>190</v>
      </c>
      <c r="Q70" s="40">
        <v>190</v>
      </c>
      <c r="R70" s="40">
        <v>190</v>
      </c>
      <c r="S70" s="283"/>
      <c r="T70" s="35"/>
      <c r="U70" s="35"/>
    </row>
    <row r="71" spans="1:21" s="11" customFormat="1" ht="45.75" customHeight="1">
      <c r="A71" s="68"/>
      <c r="B71" s="69"/>
      <c r="C71" s="317" t="s">
        <v>794</v>
      </c>
      <c r="D71" s="318"/>
      <c r="E71" s="318"/>
      <c r="F71" s="318"/>
      <c r="G71" s="319"/>
      <c r="H71" s="38" t="s">
        <v>80</v>
      </c>
      <c r="I71" s="39" t="s">
        <v>74</v>
      </c>
      <c r="J71" s="262" t="s">
        <v>625</v>
      </c>
      <c r="K71" s="39">
        <v>244</v>
      </c>
      <c r="L71" s="39"/>
      <c r="M71" s="231"/>
      <c r="N71" s="40"/>
      <c r="O71" s="40">
        <v>851.5</v>
      </c>
      <c r="P71" s="40">
        <v>847.1</v>
      </c>
      <c r="Q71" s="40">
        <v>847.1</v>
      </c>
      <c r="R71" s="40">
        <v>847.1</v>
      </c>
      <c r="S71" s="283"/>
      <c r="T71" s="35"/>
      <c r="U71" s="35"/>
    </row>
    <row r="72" spans="1:21" s="11" customFormat="1" ht="47.25" customHeight="1">
      <c r="A72" s="68"/>
      <c r="B72" s="69"/>
      <c r="C72" s="317" t="s">
        <v>813</v>
      </c>
      <c r="D72" s="318"/>
      <c r="E72" s="318"/>
      <c r="F72" s="318"/>
      <c r="G72" s="319"/>
      <c r="H72" s="38" t="s">
        <v>80</v>
      </c>
      <c r="I72" s="39" t="s">
        <v>74</v>
      </c>
      <c r="J72" s="262" t="s">
        <v>780</v>
      </c>
      <c r="K72" s="39">
        <v>244</v>
      </c>
      <c r="L72" s="39"/>
      <c r="M72" s="231"/>
      <c r="N72" s="40"/>
      <c r="O72" s="40">
        <v>121.8</v>
      </c>
      <c r="P72" s="40">
        <v>281.8</v>
      </c>
      <c r="Q72" s="40">
        <v>81.8</v>
      </c>
      <c r="R72" s="40">
        <v>81.8</v>
      </c>
      <c r="S72" s="283"/>
      <c r="T72" s="35"/>
      <c r="U72" s="35"/>
    </row>
    <row r="73" spans="1:21" s="11" customFormat="1" ht="47.25" customHeight="1">
      <c r="A73" s="68"/>
      <c r="B73" s="69"/>
      <c r="C73" s="317" t="s">
        <v>794</v>
      </c>
      <c r="D73" s="318"/>
      <c r="E73" s="318"/>
      <c r="F73" s="318"/>
      <c r="G73" s="319"/>
      <c r="H73" s="38" t="s">
        <v>80</v>
      </c>
      <c r="I73" s="39" t="s">
        <v>74</v>
      </c>
      <c r="J73" s="39" t="s">
        <v>627</v>
      </c>
      <c r="K73" s="39">
        <v>244</v>
      </c>
      <c r="L73" s="39"/>
      <c r="M73" s="231">
        <v>91</v>
      </c>
      <c r="N73" s="40">
        <v>91</v>
      </c>
      <c r="O73" s="40">
        <v>78.8</v>
      </c>
      <c r="P73" s="40">
        <v>94</v>
      </c>
      <c r="Q73" s="40">
        <v>94</v>
      </c>
      <c r="R73" s="40">
        <v>94</v>
      </c>
      <c r="S73" s="283"/>
      <c r="T73" s="35"/>
      <c r="U73" s="35"/>
    </row>
    <row r="74" spans="1:21" s="11" customFormat="1" ht="35.450000000000003" hidden="1" customHeight="1">
      <c r="A74" s="68"/>
      <c r="B74" s="69"/>
      <c r="C74" s="317"/>
      <c r="D74" s="318"/>
      <c r="E74" s="318"/>
      <c r="F74" s="318"/>
      <c r="G74" s="319"/>
      <c r="H74" s="38"/>
      <c r="I74" s="39"/>
      <c r="J74" s="39"/>
      <c r="K74" s="39"/>
      <c r="L74" s="39"/>
      <c r="M74" s="231">
        <v>94</v>
      </c>
      <c r="N74" s="40"/>
      <c r="O74" s="40"/>
      <c r="P74" s="40"/>
      <c r="Q74" s="40"/>
      <c r="R74" s="40"/>
      <c r="S74" s="283"/>
      <c r="T74" s="35"/>
      <c r="U74" s="35"/>
    </row>
    <row r="75" spans="1:21" s="11" customFormat="1" ht="324.75" customHeight="1">
      <c r="A75" s="59">
        <v>702</v>
      </c>
      <c r="B75" s="23" t="s">
        <v>354</v>
      </c>
      <c r="C75" s="71" t="s">
        <v>181</v>
      </c>
      <c r="D75" s="71" t="s">
        <v>561</v>
      </c>
      <c r="E75" s="49" t="s">
        <v>370</v>
      </c>
      <c r="F75" s="49" t="s">
        <v>168</v>
      </c>
      <c r="G75" s="49" t="s">
        <v>352</v>
      </c>
      <c r="H75" s="2"/>
      <c r="I75" s="25"/>
      <c r="J75" s="25"/>
      <c r="K75" s="25"/>
      <c r="L75" s="25"/>
      <c r="M75" s="240">
        <f t="shared" ref="M75:O75" si="12">M76+M78+M79</f>
        <v>945</v>
      </c>
      <c r="N75" s="26">
        <f t="shared" si="12"/>
        <v>945</v>
      </c>
      <c r="O75" s="26">
        <f t="shared" si="12"/>
        <v>987.2</v>
      </c>
      <c r="P75" s="26">
        <f>P76+P78+P79+P77</f>
        <v>1036.2</v>
      </c>
      <c r="Q75" s="26">
        <f t="shared" ref="Q75:R75" si="13">Q76+Q78+Q79+Q77</f>
        <v>1036.2</v>
      </c>
      <c r="R75" s="26">
        <f t="shared" si="13"/>
        <v>1036.2</v>
      </c>
      <c r="S75" s="283"/>
      <c r="T75" s="35"/>
      <c r="U75" s="35"/>
    </row>
    <row r="76" spans="1:21" s="11" customFormat="1" ht="83.25" customHeight="1">
      <c r="A76" s="68"/>
      <c r="B76" s="69"/>
      <c r="C76" s="317" t="s">
        <v>772</v>
      </c>
      <c r="D76" s="318"/>
      <c r="E76" s="318"/>
      <c r="F76" s="318"/>
      <c r="G76" s="319"/>
      <c r="H76" s="261" t="s">
        <v>74</v>
      </c>
      <c r="I76" s="262" t="s">
        <v>253</v>
      </c>
      <c r="J76" s="39" t="s">
        <v>107</v>
      </c>
      <c r="K76" s="39" t="s">
        <v>332</v>
      </c>
      <c r="L76" s="39"/>
      <c r="M76" s="244">
        <v>651.1</v>
      </c>
      <c r="N76" s="40">
        <v>651.1</v>
      </c>
      <c r="O76" s="40">
        <v>703</v>
      </c>
      <c r="P76" s="40">
        <v>738.2</v>
      </c>
      <c r="Q76" s="40">
        <v>738.2</v>
      </c>
      <c r="R76" s="40">
        <v>738.2</v>
      </c>
      <c r="S76" s="283"/>
      <c r="T76" s="35"/>
      <c r="U76" s="35"/>
    </row>
    <row r="77" spans="1:21" s="11" customFormat="1" ht="32.25" customHeight="1">
      <c r="A77" s="68"/>
      <c r="B77" s="69"/>
      <c r="C77" s="314" t="s">
        <v>585</v>
      </c>
      <c r="D77" s="315"/>
      <c r="E77" s="315"/>
      <c r="F77" s="315"/>
      <c r="G77" s="316"/>
      <c r="H77" s="261" t="s">
        <v>74</v>
      </c>
      <c r="I77" s="262" t="s">
        <v>253</v>
      </c>
      <c r="J77" s="39" t="s">
        <v>107</v>
      </c>
      <c r="K77" s="39">
        <v>122</v>
      </c>
      <c r="L77" s="39"/>
      <c r="M77" s="244"/>
      <c r="N77" s="40"/>
      <c r="O77" s="40"/>
      <c r="P77" s="40">
        <v>0.5</v>
      </c>
      <c r="Q77" s="40">
        <v>0.5</v>
      </c>
      <c r="R77" s="40">
        <v>0.5</v>
      </c>
      <c r="S77" s="283"/>
      <c r="T77" s="35"/>
      <c r="U77" s="35"/>
    </row>
    <row r="78" spans="1:21" s="11" customFormat="1" ht="21" customHeight="1">
      <c r="A78" s="68"/>
      <c r="B78" s="69"/>
      <c r="C78" s="317" t="s">
        <v>556</v>
      </c>
      <c r="D78" s="318"/>
      <c r="E78" s="318"/>
      <c r="F78" s="318"/>
      <c r="G78" s="319"/>
      <c r="H78" s="261" t="s">
        <v>74</v>
      </c>
      <c r="I78" s="262" t="s">
        <v>253</v>
      </c>
      <c r="J78" s="39" t="s">
        <v>107</v>
      </c>
      <c r="K78" s="39" t="s">
        <v>49</v>
      </c>
      <c r="L78" s="39"/>
      <c r="M78" s="231">
        <v>194.4</v>
      </c>
      <c r="N78" s="40">
        <v>194.4</v>
      </c>
      <c r="O78" s="40">
        <v>210</v>
      </c>
      <c r="P78" s="40">
        <v>223</v>
      </c>
      <c r="Q78" s="40">
        <v>223</v>
      </c>
      <c r="R78" s="40">
        <v>223</v>
      </c>
      <c r="S78" s="283"/>
      <c r="T78" s="35"/>
      <c r="U78" s="35"/>
    </row>
    <row r="79" spans="1:21" s="11" customFormat="1" ht="90.75" customHeight="1">
      <c r="A79" s="68"/>
      <c r="B79" s="69"/>
      <c r="C79" s="317" t="s">
        <v>732</v>
      </c>
      <c r="D79" s="318"/>
      <c r="E79" s="318"/>
      <c r="F79" s="318"/>
      <c r="G79" s="319"/>
      <c r="H79" s="261" t="s">
        <v>74</v>
      </c>
      <c r="I79" s="262" t="s">
        <v>253</v>
      </c>
      <c r="J79" s="39" t="s">
        <v>107</v>
      </c>
      <c r="K79" s="39" t="s">
        <v>120</v>
      </c>
      <c r="L79" s="39"/>
      <c r="M79" s="231">
        <v>99.5</v>
      </c>
      <c r="N79" s="40">
        <v>99.5</v>
      </c>
      <c r="O79" s="40">
        <v>74.2</v>
      </c>
      <c r="P79" s="40">
        <v>74.5</v>
      </c>
      <c r="Q79" s="40">
        <v>74.5</v>
      </c>
      <c r="R79" s="40">
        <v>74.5</v>
      </c>
      <c r="S79" s="283"/>
      <c r="T79" s="35"/>
      <c r="U79" s="35"/>
    </row>
    <row r="80" spans="1:21" s="11" customFormat="1" ht="374.25" customHeight="1">
      <c r="A80" s="59">
        <v>702</v>
      </c>
      <c r="B80" s="23" t="s">
        <v>355</v>
      </c>
      <c r="C80" s="67" t="s">
        <v>182</v>
      </c>
      <c r="D80" s="67" t="s">
        <v>567</v>
      </c>
      <c r="E80" s="49" t="s">
        <v>370</v>
      </c>
      <c r="F80" s="49" t="s">
        <v>247</v>
      </c>
      <c r="G80" s="49" t="s">
        <v>352</v>
      </c>
      <c r="H80" s="72"/>
      <c r="I80" s="25"/>
      <c r="J80" s="25"/>
      <c r="K80" s="25"/>
      <c r="L80" s="25"/>
      <c r="M80" s="242">
        <f t="shared" ref="M80:R80" si="14">M82+M83+M84</f>
        <v>7815.7000000000007</v>
      </c>
      <c r="N80" s="26">
        <f t="shared" si="14"/>
        <v>7815.7000000000007</v>
      </c>
      <c r="O80" s="26">
        <f t="shared" si="14"/>
        <v>9257.4</v>
      </c>
      <c r="P80" s="26">
        <f t="shared" si="14"/>
        <v>10536</v>
      </c>
      <c r="Q80" s="26">
        <f t="shared" si="14"/>
        <v>10536</v>
      </c>
      <c r="R80" s="26">
        <f t="shared" si="14"/>
        <v>10536</v>
      </c>
      <c r="S80" s="283"/>
      <c r="T80" s="35"/>
      <c r="U80" s="35"/>
    </row>
    <row r="81" spans="1:21" s="11" customFormat="1" ht="15.75" hidden="1" customHeight="1">
      <c r="A81" s="73"/>
      <c r="B81" s="74"/>
      <c r="C81" s="317"/>
      <c r="D81" s="318"/>
      <c r="E81" s="318"/>
      <c r="F81" s="318"/>
      <c r="G81" s="319"/>
      <c r="H81" s="39"/>
      <c r="I81" s="39"/>
      <c r="J81" s="39"/>
      <c r="K81" s="39"/>
      <c r="L81" s="39"/>
      <c r="M81" s="224">
        <f>M83+M84+M85+M82</f>
        <v>11230.300000000001</v>
      </c>
      <c r="N81" s="75"/>
      <c r="O81" s="46"/>
      <c r="P81" s="75"/>
      <c r="Q81" s="75"/>
      <c r="R81" s="75"/>
      <c r="S81" s="283"/>
      <c r="T81" s="35"/>
      <c r="U81" s="35"/>
    </row>
    <row r="82" spans="1:21" s="11" customFormat="1" ht="21" customHeight="1">
      <c r="A82" s="68"/>
      <c r="B82" s="69"/>
      <c r="C82" s="347" t="s">
        <v>567</v>
      </c>
      <c r="D82" s="348"/>
      <c r="E82" s="348"/>
      <c r="F82" s="348"/>
      <c r="G82" s="349"/>
      <c r="H82" s="38" t="s">
        <v>74</v>
      </c>
      <c r="I82" s="39" t="s">
        <v>80</v>
      </c>
      <c r="J82" s="39" t="s">
        <v>628</v>
      </c>
      <c r="K82" s="39" t="s">
        <v>111</v>
      </c>
      <c r="L82" s="39"/>
      <c r="M82" s="232">
        <v>2862.6</v>
      </c>
      <c r="N82" s="40">
        <v>2862.6</v>
      </c>
      <c r="O82" s="40">
        <v>3928.7</v>
      </c>
      <c r="P82" s="40">
        <v>4421</v>
      </c>
      <c r="Q82" s="40">
        <v>4421</v>
      </c>
      <c r="R82" s="40">
        <v>4421</v>
      </c>
      <c r="S82" s="283"/>
      <c r="T82" s="35"/>
      <c r="U82" s="35"/>
    </row>
    <row r="83" spans="1:21" s="11" customFormat="1" ht="46.15" customHeight="1">
      <c r="A83" s="68"/>
      <c r="B83" s="69"/>
      <c r="C83" s="373"/>
      <c r="D83" s="374"/>
      <c r="E83" s="374"/>
      <c r="F83" s="374"/>
      <c r="G83" s="375"/>
      <c r="H83" s="38" t="s">
        <v>74</v>
      </c>
      <c r="I83" s="39" t="s">
        <v>80</v>
      </c>
      <c r="J83" s="39" t="s">
        <v>628</v>
      </c>
      <c r="K83" s="39" t="s">
        <v>128</v>
      </c>
      <c r="L83" s="39"/>
      <c r="M83" s="231">
        <v>4887.1000000000004</v>
      </c>
      <c r="N83" s="40">
        <v>4887.1000000000004</v>
      </c>
      <c r="O83" s="40">
        <v>5252.1</v>
      </c>
      <c r="P83" s="40">
        <v>6030</v>
      </c>
      <c r="Q83" s="40">
        <v>6030</v>
      </c>
      <c r="R83" s="40">
        <v>6030</v>
      </c>
      <c r="S83" s="283"/>
      <c r="T83" s="35"/>
      <c r="U83" s="35"/>
    </row>
    <row r="84" spans="1:21" s="11" customFormat="1" ht="68.25" customHeight="1">
      <c r="A84" s="68"/>
      <c r="B84" s="69"/>
      <c r="C84" s="350"/>
      <c r="D84" s="351"/>
      <c r="E84" s="351"/>
      <c r="F84" s="351"/>
      <c r="G84" s="352"/>
      <c r="H84" s="38" t="s">
        <v>74</v>
      </c>
      <c r="I84" s="39" t="s">
        <v>80</v>
      </c>
      <c r="J84" s="39" t="s">
        <v>628</v>
      </c>
      <c r="K84" s="39" t="s">
        <v>120</v>
      </c>
      <c r="L84" s="39"/>
      <c r="M84" s="231">
        <v>66</v>
      </c>
      <c r="N84" s="40">
        <v>66</v>
      </c>
      <c r="O84" s="40">
        <v>76.599999999999994</v>
      </c>
      <c r="P84" s="40">
        <v>85</v>
      </c>
      <c r="Q84" s="40">
        <v>85</v>
      </c>
      <c r="R84" s="40">
        <v>85</v>
      </c>
      <c r="S84" s="283"/>
      <c r="T84" s="35"/>
      <c r="U84" s="35"/>
    </row>
    <row r="85" spans="1:21" s="11" customFormat="1" ht="93" customHeight="1">
      <c r="A85" s="59">
        <v>702</v>
      </c>
      <c r="B85" s="23" t="s">
        <v>356</v>
      </c>
      <c r="C85" s="79" t="s">
        <v>412</v>
      </c>
      <c r="D85" s="80" t="s">
        <v>568</v>
      </c>
      <c r="E85" s="49" t="s">
        <v>370</v>
      </c>
      <c r="F85" s="49" t="s">
        <v>189</v>
      </c>
      <c r="G85" s="49" t="s">
        <v>352</v>
      </c>
      <c r="H85" s="2"/>
      <c r="I85" s="25"/>
      <c r="J85" s="25"/>
      <c r="K85" s="25"/>
      <c r="L85" s="25"/>
      <c r="M85" s="242">
        <f t="shared" ref="M85:R85" si="15">M86+M87+M88</f>
        <v>3414.6</v>
      </c>
      <c r="N85" s="26">
        <f t="shared" si="15"/>
        <v>3414.6</v>
      </c>
      <c r="O85" s="26">
        <f t="shared" si="15"/>
        <v>0</v>
      </c>
      <c r="P85" s="26">
        <f t="shared" si="15"/>
        <v>881.3</v>
      </c>
      <c r="Q85" s="26">
        <f t="shared" si="15"/>
        <v>0</v>
      </c>
      <c r="R85" s="26">
        <f t="shared" si="15"/>
        <v>0</v>
      </c>
      <c r="S85" s="283"/>
      <c r="T85" s="35"/>
      <c r="U85" s="35"/>
    </row>
    <row r="86" spans="1:21" s="11" customFormat="1" ht="38.25" customHeight="1">
      <c r="A86" s="68"/>
      <c r="B86" s="69"/>
      <c r="C86" s="347" t="s">
        <v>531</v>
      </c>
      <c r="D86" s="348"/>
      <c r="E86" s="348"/>
      <c r="F86" s="348"/>
      <c r="G86" s="349"/>
      <c r="H86" s="38" t="s">
        <v>74</v>
      </c>
      <c r="I86" s="39" t="s">
        <v>254</v>
      </c>
      <c r="J86" s="39" t="s">
        <v>784</v>
      </c>
      <c r="K86" s="39" t="s">
        <v>108</v>
      </c>
      <c r="L86" s="39" t="s">
        <v>111</v>
      </c>
      <c r="M86" s="39">
        <v>2339.5</v>
      </c>
      <c r="N86" s="40">
        <v>2339.5</v>
      </c>
      <c r="O86" s="40"/>
      <c r="P86" s="40">
        <v>774.8</v>
      </c>
      <c r="Q86" s="40"/>
      <c r="R86" s="40"/>
      <c r="S86" s="283"/>
      <c r="T86" s="35"/>
      <c r="U86" s="35"/>
    </row>
    <row r="87" spans="1:21" s="11" customFormat="1" ht="35.450000000000003" customHeight="1">
      <c r="A87" s="68"/>
      <c r="B87" s="69"/>
      <c r="C87" s="373"/>
      <c r="D87" s="374"/>
      <c r="E87" s="374"/>
      <c r="F87" s="374"/>
      <c r="G87" s="375"/>
      <c r="H87" s="38" t="s">
        <v>74</v>
      </c>
      <c r="I87" s="39" t="s">
        <v>254</v>
      </c>
      <c r="J87" s="39" t="s">
        <v>783</v>
      </c>
      <c r="K87" s="39" t="s">
        <v>108</v>
      </c>
      <c r="L87" s="39"/>
      <c r="M87" s="231">
        <v>1075.0999999999999</v>
      </c>
      <c r="N87" s="40">
        <v>1075.0999999999999</v>
      </c>
      <c r="O87" s="40"/>
      <c r="P87" s="40">
        <v>106.5</v>
      </c>
      <c r="Q87" s="40"/>
      <c r="R87" s="40"/>
      <c r="S87" s="283"/>
      <c r="T87" s="35"/>
      <c r="U87" s="35"/>
    </row>
    <row r="88" spans="1:21" s="11" customFormat="1" ht="35.25" customHeight="1">
      <c r="A88" s="68"/>
      <c r="B88" s="69"/>
      <c r="C88" s="350"/>
      <c r="D88" s="351"/>
      <c r="E88" s="351"/>
      <c r="F88" s="351"/>
      <c r="G88" s="352"/>
      <c r="H88" s="38" t="s">
        <v>74</v>
      </c>
      <c r="I88" s="39" t="s">
        <v>254</v>
      </c>
      <c r="J88" s="39" t="s">
        <v>176</v>
      </c>
      <c r="K88" s="39" t="s">
        <v>108</v>
      </c>
      <c r="L88" s="39"/>
      <c r="M88" s="231"/>
      <c r="N88" s="40"/>
      <c r="O88" s="40"/>
      <c r="P88" s="40"/>
      <c r="Q88" s="40"/>
      <c r="R88" s="40"/>
      <c r="S88" s="283"/>
      <c r="T88" s="35"/>
      <c r="U88" s="35"/>
    </row>
    <row r="89" spans="1:21" s="11" customFormat="1" ht="163.5" customHeight="1">
      <c r="A89" s="59">
        <v>702</v>
      </c>
      <c r="B89" s="23" t="s">
        <v>804</v>
      </c>
      <c r="C89" s="305" t="s">
        <v>800</v>
      </c>
      <c r="D89" s="120"/>
      <c r="E89" s="120"/>
      <c r="F89" s="120"/>
      <c r="G89" s="120"/>
      <c r="H89" s="198"/>
      <c r="I89" s="119"/>
      <c r="J89" s="119"/>
      <c r="K89" s="119"/>
      <c r="L89" s="119"/>
      <c r="M89" s="240"/>
      <c r="N89" s="121"/>
      <c r="O89" s="121"/>
      <c r="P89" s="121">
        <f>P90</f>
        <v>566.5</v>
      </c>
      <c r="Q89" s="121"/>
      <c r="R89" s="121"/>
      <c r="S89" s="283"/>
      <c r="T89" s="35"/>
      <c r="U89" s="35"/>
    </row>
    <row r="90" spans="1:21" s="11" customFormat="1" ht="35.25" customHeight="1">
      <c r="A90" s="68"/>
      <c r="B90" s="69"/>
      <c r="C90" s="317" t="s">
        <v>801</v>
      </c>
      <c r="D90" s="320"/>
      <c r="E90" s="320"/>
      <c r="F90" s="320"/>
      <c r="G90" s="321"/>
      <c r="H90" s="302" t="s">
        <v>74</v>
      </c>
      <c r="I90" s="39" t="s">
        <v>254</v>
      </c>
      <c r="J90" s="262" t="s">
        <v>782</v>
      </c>
      <c r="K90" s="39" t="s">
        <v>108</v>
      </c>
      <c r="L90" s="39"/>
      <c r="M90" s="231"/>
      <c r="N90" s="40"/>
      <c r="O90" s="40"/>
      <c r="P90" s="40">
        <v>566.5</v>
      </c>
      <c r="Q90" s="40"/>
      <c r="R90" s="40"/>
      <c r="S90" s="283"/>
      <c r="T90" s="35"/>
      <c r="U90" s="35"/>
    </row>
    <row r="91" spans="1:21" s="11" customFormat="1" ht="157.5">
      <c r="A91" s="59">
        <v>702</v>
      </c>
      <c r="B91" s="23" t="s">
        <v>386</v>
      </c>
      <c r="C91" s="81" t="s">
        <v>411</v>
      </c>
      <c r="D91" s="81" t="s">
        <v>184</v>
      </c>
      <c r="E91" s="49" t="s">
        <v>370</v>
      </c>
      <c r="F91" s="49" t="s">
        <v>169</v>
      </c>
      <c r="G91" s="49" t="s">
        <v>352</v>
      </c>
      <c r="H91" s="2"/>
      <c r="I91" s="25"/>
      <c r="J91" s="25"/>
      <c r="K91" s="25"/>
      <c r="L91" s="25"/>
      <c r="M91" s="242">
        <f t="shared" ref="M91:R91" si="16">M92</f>
        <v>1983.5</v>
      </c>
      <c r="N91" s="26">
        <f t="shared" si="16"/>
        <v>1983.5</v>
      </c>
      <c r="O91" s="26">
        <f t="shared" si="16"/>
        <v>2606</v>
      </c>
      <c r="P91" s="26">
        <f t="shared" si="16"/>
        <v>2600</v>
      </c>
      <c r="Q91" s="26">
        <f t="shared" si="16"/>
        <v>1211.7</v>
      </c>
      <c r="R91" s="26">
        <f t="shared" si="16"/>
        <v>1211.7</v>
      </c>
      <c r="S91" s="283"/>
      <c r="T91" s="35"/>
      <c r="U91" s="35"/>
    </row>
    <row r="92" spans="1:21" s="11" customFormat="1" ht="63.75" customHeight="1">
      <c r="A92" s="68"/>
      <c r="B92" s="69"/>
      <c r="C92" s="317" t="s">
        <v>813</v>
      </c>
      <c r="D92" s="318"/>
      <c r="E92" s="318"/>
      <c r="F92" s="318"/>
      <c r="G92" s="319"/>
      <c r="H92" s="38" t="s">
        <v>335</v>
      </c>
      <c r="I92" s="39" t="s">
        <v>75</v>
      </c>
      <c r="J92" s="39" t="s">
        <v>268</v>
      </c>
      <c r="K92" s="39" t="s">
        <v>120</v>
      </c>
      <c r="L92" s="39"/>
      <c r="M92" s="244">
        <v>1983.5</v>
      </c>
      <c r="N92" s="40">
        <v>1983.5</v>
      </c>
      <c r="O92" s="40">
        <v>2606</v>
      </c>
      <c r="P92" s="40">
        <v>2600</v>
      </c>
      <c r="Q92" s="40">
        <v>1211.7</v>
      </c>
      <c r="R92" s="40">
        <v>1211.7</v>
      </c>
      <c r="S92" s="283"/>
      <c r="T92" s="35"/>
      <c r="U92" s="35"/>
    </row>
    <row r="93" spans="1:21" s="11" customFormat="1" ht="199.5" customHeight="1">
      <c r="A93" s="59">
        <v>702</v>
      </c>
      <c r="B93" s="23" t="s">
        <v>144</v>
      </c>
      <c r="C93" s="67" t="s">
        <v>471</v>
      </c>
      <c r="D93" s="67" t="s">
        <v>580</v>
      </c>
      <c r="E93" s="49" t="s">
        <v>370</v>
      </c>
      <c r="F93" s="49" t="s">
        <v>170</v>
      </c>
      <c r="G93" s="49" t="s">
        <v>352</v>
      </c>
      <c r="H93" s="2"/>
      <c r="I93" s="25"/>
      <c r="J93" s="25"/>
      <c r="K93" s="25"/>
      <c r="L93" s="25"/>
      <c r="M93" s="242">
        <f t="shared" ref="M93:R93" si="17">M94+M95</f>
        <v>1159.9000000000001</v>
      </c>
      <c r="N93" s="26">
        <f t="shared" si="17"/>
        <v>1159.9000000000001</v>
      </c>
      <c r="O93" s="26">
        <f t="shared" si="17"/>
        <v>1636</v>
      </c>
      <c r="P93" s="26">
        <f t="shared" si="17"/>
        <v>1636</v>
      </c>
      <c r="Q93" s="26">
        <f t="shared" si="17"/>
        <v>1636</v>
      </c>
      <c r="R93" s="26">
        <f t="shared" si="17"/>
        <v>1636</v>
      </c>
      <c r="S93" s="283"/>
      <c r="T93" s="35"/>
      <c r="U93" s="35"/>
    </row>
    <row r="94" spans="1:21" s="11" customFormat="1" ht="45.75" customHeight="1">
      <c r="A94" s="60"/>
      <c r="B94" s="36"/>
      <c r="C94" s="317" t="s">
        <v>580</v>
      </c>
      <c r="D94" s="318"/>
      <c r="E94" s="318"/>
      <c r="F94" s="318"/>
      <c r="G94" s="319"/>
      <c r="H94" s="38" t="s">
        <v>74</v>
      </c>
      <c r="I94" s="39" t="s">
        <v>351</v>
      </c>
      <c r="J94" s="39" t="s">
        <v>269</v>
      </c>
      <c r="K94" s="39" t="s">
        <v>120</v>
      </c>
      <c r="L94" s="39"/>
      <c r="M94" s="244">
        <v>11.5</v>
      </c>
      <c r="N94" s="40">
        <v>11.5</v>
      </c>
      <c r="O94" s="40">
        <v>16.3</v>
      </c>
      <c r="P94" s="40">
        <v>10</v>
      </c>
      <c r="Q94" s="40">
        <v>10</v>
      </c>
      <c r="R94" s="40">
        <v>10</v>
      </c>
      <c r="S94" s="283"/>
      <c r="T94" s="35"/>
      <c r="U94" s="35"/>
    </row>
    <row r="95" spans="1:21" s="11" customFormat="1" ht="46.5" customHeight="1">
      <c r="A95" s="60"/>
      <c r="B95" s="36"/>
      <c r="C95" s="317" t="s">
        <v>580</v>
      </c>
      <c r="D95" s="318"/>
      <c r="E95" s="318"/>
      <c r="F95" s="318"/>
      <c r="G95" s="319"/>
      <c r="H95" s="38" t="s">
        <v>74</v>
      </c>
      <c r="I95" s="39" t="s">
        <v>351</v>
      </c>
      <c r="J95" s="39" t="s">
        <v>269</v>
      </c>
      <c r="K95" s="39" t="s">
        <v>485</v>
      </c>
      <c r="L95" s="39"/>
      <c r="M95" s="231">
        <v>1148.4000000000001</v>
      </c>
      <c r="N95" s="40">
        <v>1148.4000000000001</v>
      </c>
      <c r="O95" s="40">
        <v>1619.7</v>
      </c>
      <c r="P95" s="40">
        <v>1626</v>
      </c>
      <c r="Q95" s="40">
        <v>1626</v>
      </c>
      <c r="R95" s="40">
        <v>1626</v>
      </c>
      <c r="S95" s="283"/>
      <c r="T95" s="35"/>
      <c r="U95" s="35"/>
    </row>
    <row r="96" spans="1:21" s="11" customFormat="1" ht="110.25" customHeight="1">
      <c r="A96" s="59">
        <v>702</v>
      </c>
      <c r="B96" s="23" t="s">
        <v>805</v>
      </c>
      <c r="C96" s="82" t="s">
        <v>413</v>
      </c>
      <c r="D96" s="83" t="s">
        <v>32</v>
      </c>
      <c r="E96" s="49" t="s">
        <v>370</v>
      </c>
      <c r="F96" s="49" t="s">
        <v>20</v>
      </c>
      <c r="G96" s="25" t="s">
        <v>81</v>
      </c>
      <c r="H96" s="72"/>
      <c r="I96" s="25"/>
      <c r="J96" s="25"/>
      <c r="K96" s="25"/>
      <c r="L96" s="25"/>
      <c r="M96" s="242">
        <f>M99</f>
        <v>0</v>
      </c>
      <c r="N96" s="26">
        <f>N99+N97+N98+N97</f>
        <v>0</v>
      </c>
      <c r="O96" s="26">
        <f>O99</f>
        <v>60</v>
      </c>
      <c r="P96" s="26">
        <f>P99</f>
        <v>0</v>
      </c>
      <c r="Q96" s="26">
        <f>Q99</f>
        <v>0</v>
      </c>
      <c r="R96" s="26">
        <f>R99</f>
        <v>0</v>
      </c>
      <c r="S96" s="283"/>
      <c r="T96" s="35"/>
      <c r="U96" s="35"/>
    </row>
    <row r="97" spans="1:21" s="11" customFormat="1" ht="21" customHeight="1">
      <c r="A97" s="60"/>
      <c r="B97" s="36"/>
      <c r="C97" s="379" t="s">
        <v>32</v>
      </c>
      <c r="D97" s="380"/>
      <c r="E97" s="380"/>
      <c r="F97" s="380"/>
      <c r="G97" s="381"/>
      <c r="H97" s="84" t="s">
        <v>80</v>
      </c>
      <c r="I97" s="57" t="s">
        <v>335</v>
      </c>
      <c r="J97" s="39" t="s">
        <v>274</v>
      </c>
      <c r="K97" s="57" t="s">
        <v>120</v>
      </c>
      <c r="L97" s="57"/>
      <c r="M97" s="244"/>
      <c r="N97" s="75"/>
      <c r="O97" s="75"/>
      <c r="P97" s="75"/>
      <c r="Q97" s="75"/>
      <c r="R97" s="75"/>
      <c r="S97" s="283"/>
      <c r="T97" s="35"/>
      <c r="U97" s="35"/>
    </row>
    <row r="98" spans="1:21" s="11" customFormat="1" ht="22.5" customHeight="1">
      <c r="A98" s="60"/>
      <c r="B98" s="36"/>
      <c r="C98" s="382"/>
      <c r="D98" s="383"/>
      <c r="E98" s="383"/>
      <c r="F98" s="383"/>
      <c r="G98" s="384"/>
      <c r="H98" s="51" t="s">
        <v>80</v>
      </c>
      <c r="I98" s="39" t="s">
        <v>335</v>
      </c>
      <c r="J98" s="39" t="s">
        <v>52</v>
      </c>
      <c r="K98" s="57" t="s">
        <v>120</v>
      </c>
      <c r="L98" s="57"/>
      <c r="M98" s="233"/>
      <c r="N98" s="75"/>
      <c r="O98" s="75"/>
      <c r="P98" s="75"/>
      <c r="Q98" s="75"/>
      <c r="R98" s="75"/>
      <c r="S98" s="283"/>
      <c r="T98" s="35"/>
      <c r="U98" s="35"/>
    </row>
    <row r="99" spans="1:21" s="11" customFormat="1" ht="16.5" customHeight="1">
      <c r="A99" s="60"/>
      <c r="B99" s="36"/>
      <c r="C99" s="385"/>
      <c r="D99" s="386"/>
      <c r="E99" s="386"/>
      <c r="F99" s="386"/>
      <c r="G99" s="387"/>
      <c r="H99" s="51" t="s">
        <v>80</v>
      </c>
      <c r="I99" s="39" t="s">
        <v>335</v>
      </c>
      <c r="J99" s="39" t="s">
        <v>298</v>
      </c>
      <c r="K99" s="39" t="s">
        <v>400</v>
      </c>
      <c r="L99" s="39"/>
      <c r="M99" s="233"/>
      <c r="N99" s="40"/>
      <c r="O99" s="40">
        <v>60</v>
      </c>
      <c r="P99" s="40"/>
      <c r="Q99" s="40"/>
      <c r="R99" s="40"/>
      <c r="S99" s="283"/>
      <c r="T99" s="35"/>
      <c r="U99" s="35"/>
    </row>
    <row r="100" spans="1:21" s="11" customFormat="1" ht="136.5" customHeight="1">
      <c r="A100" s="59">
        <v>702</v>
      </c>
      <c r="B100" s="23" t="s">
        <v>806</v>
      </c>
      <c r="C100" s="312" t="s">
        <v>802</v>
      </c>
      <c r="D100" s="312" t="s">
        <v>803</v>
      </c>
      <c r="E100" s="49" t="s">
        <v>370</v>
      </c>
      <c r="F100" s="49" t="s">
        <v>33</v>
      </c>
      <c r="G100" s="25" t="s">
        <v>81</v>
      </c>
      <c r="H100" s="72"/>
      <c r="I100" s="25"/>
      <c r="J100" s="25"/>
      <c r="K100" s="25"/>
      <c r="L100" s="25"/>
      <c r="M100" s="25"/>
      <c r="N100" s="26">
        <f>N101</f>
        <v>0</v>
      </c>
      <c r="O100" s="26">
        <f t="shared" ref="O100:R100" si="18">O101</f>
        <v>0</v>
      </c>
      <c r="P100" s="26">
        <f t="shared" si="18"/>
        <v>0</v>
      </c>
      <c r="Q100" s="26">
        <f t="shared" si="18"/>
        <v>629.4</v>
      </c>
      <c r="R100" s="26">
        <f t="shared" si="18"/>
        <v>0</v>
      </c>
      <c r="S100" s="283"/>
      <c r="T100" s="35"/>
      <c r="U100" s="35"/>
    </row>
    <row r="101" spans="1:21" s="11" customFormat="1" ht="48" customHeight="1">
      <c r="A101" s="60"/>
      <c r="B101" s="36"/>
      <c r="C101" s="317" t="s">
        <v>802</v>
      </c>
      <c r="D101" s="318"/>
      <c r="E101" s="318"/>
      <c r="F101" s="318"/>
      <c r="G101" s="319"/>
      <c r="H101" s="51">
        <v>10</v>
      </c>
      <c r="I101" s="262" t="s">
        <v>254</v>
      </c>
      <c r="J101" s="39">
        <v>740451350</v>
      </c>
      <c r="K101" s="39">
        <v>322</v>
      </c>
      <c r="L101" s="39"/>
      <c r="M101" s="246"/>
      <c r="N101" s="40"/>
      <c r="O101" s="40"/>
      <c r="P101" s="40"/>
      <c r="Q101" s="40">
        <v>629.4</v>
      </c>
      <c r="R101" s="40"/>
      <c r="S101" s="283"/>
      <c r="T101" s="35"/>
      <c r="U101" s="35"/>
    </row>
    <row r="102" spans="1:21" s="11" customFormat="1" ht="22.5" hidden="1" customHeight="1">
      <c r="A102" s="59"/>
      <c r="B102" s="23"/>
      <c r="C102" s="59"/>
      <c r="D102" s="59"/>
      <c r="E102" s="49"/>
      <c r="F102" s="49"/>
      <c r="G102" s="25"/>
      <c r="H102" s="25"/>
      <c r="I102" s="25"/>
      <c r="J102" s="25"/>
      <c r="K102" s="25"/>
      <c r="L102" s="25"/>
      <c r="M102" s="231"/>
      <c r="N102" s="26"/>
      <c r="O102" s="26"/>
      <c r="P102" s="26"/>
      <c r="Q102" s="26"/>
      <c r="R102" s="26"/>
      <c r="S102" s="283"/>
      <c r="T102" s="35"/>
      <c r="U102" s="35"/>
    </row>
    <row r="103" spans="1:21" s="11" customFormat="1" ht="127.9" hidden="1" customHeight="1">
      <c r="A103" s="85"/>
      <c r="B103" s="57"/>
      <c r="C103" s="317"/>
      <c r="D103" s="318"/>
      <c r="E103" s="318"/>
      <c r="F103" s="318"/>
      <c r="G103" s="319"/>
      <c r="H103" s="39"/>
      <c r="I103" s="39"/>
      <c r="J103" s="39"/>
      <c r="K103" s="39"/>
      <c r="L103" s="39"/>
      <c r="M103" s="224">
        <f>M104+M105</f>
        <v>140.5</v>
      </c>
      <c r="N103" s="40"/>
      <c r="O103" s="40"/>
      <c r="P103" s="40"/>
      <c r="Q103" s="40"/>
      <c r="R103" s="40"/>
      <c r="S103" s="283"/>
      <c r="T103" s="35"/>
      <c r="U103" s="35"/>
    </row>
    <row r="104" spans="1:21" s="11" customFormat="1" ht="22.5" hidden="1" customHeight="1">
      <c r="A104" s="85"/>
      <c r="B104" s="86"/>
      <c r="C104" s="317"/>
      <c r="D104" s="318"/>
      <c r="E104" s="318"/>
      <c r="F104" s="318"/>
      <c r="G104" s="319"/>
      <c r="H104" s="39"/>
      <c r="I104" s="39"/>
      <c r="J104" s="39"/>
      <c r="K104" s="39"/>
      <c r="L104" s="39"/>
      <c r="M104" s="231"/>
      <c r="N104" s="46"/>
      <c r="O104" s="46"/>
      <c r="P104" s="46"/>
      <c r="Q104" s="46"/>
      <c r="R104" s="46"/>
      <c r="S104" s="283"/>
      <c r="T104" s="35"/>
      <c r="U104" s="35"/>
    </row>
    <row r="105" spans="1:21" s="11" customFormat="1" ht="84.75" customHeight="1">
      <c r="A105" s="25" t="s">
        <v>82</v>
      </c>
      <c r="B105" s="25" t="s">
        <v>807</v>
      </c>
      <c r="C105" s="48" t="s">
        <v>472</v>
      </c>
      <c r="D105" s="25" t="s">
        <v>77</v>
      </c>
      <c r="E105" s="49" t="s">
        <v>370</v>
      </c>
      <c r="F105" s="49" t="s">
        <v>390</v>
      </c>
      <c r="G105" s="25" t="s">
        <v>81</v>
      </c>
      <c r="H105" s="72"/>
      <c r="I105" s="25"/>
      <c r="J105" s="25"/>
      <c r="K105" s="25"/>
      <c r="L105" s="25"/>
      <c r="M105" s="248">
        <f t="shared" ref="M105:R105" si="19">M106+M107</f>
        <v>140.5</v>
      </c>
      <c r="N105" s="87">
        <f t="shared" si="19"/>
        <v>140.5</v>
      </c>
      <c r="O105" s="87">
        <f t="shared" si="19"/>
        <v>0</v>
      </c>
      <c r="P105" s="87">
        <f t="shared" si="19"/>
        <v>0</v>
      </c>
      <c r="Q105" s="87">
        <f t="shared" si="19"/>
        <v>0</v>
      </c>
      <c r="R105" s="87">
        <f t="shared" si="19"/>
        <v>0</v>
      </c>
      <c r="S105" s="283"/>
      <c r="T105" s="35"/>
      <c r="U105" s="35"/>
    </row>
    <row r="106" spans="1:21" s="11" customFormat="1" ht="37.5" customHeight="1">
      <c r="A106" s="60"/>
      <c r="B106" s="60"/>
      <c r="C106" s="317" t="s">
        <v>513</v>
      </c>
      <c r="D106" s="318"/>
      <c r="E106" s="318"/>
      <c r="F106" s="318"/>
      <c r="G106" s="319"/>
      <c r="H106" s="51" t="s">
        <v>351</v>
      </c>
      <c r="I106" s="39" t="s">
        <v>260</v>
      </c>
      <c r="J106" s="88" t="s">
        <v>268</v>
      </c>
      <c r="K106" s="39" t="s">
        <v>110</v>
      </c>
      <c r="L106" s="39"/>
      <c r="M106" s="247">
        <v>107.9</v>
      </c>
      <c r="N106" s="89">
        <v>107.9</v>
      </c>
      <c r="O106" s="90"/>
      <c r="P106" s="90"/>
      <c r="Q106" s="90"/>
      <c r="R106" s="90"/>
      <c r="S106" s="283"/>
      <c r="T106" s="35"/>
      <c r="U106" s="35"/>
    </row>
    <row r="107" spans="1:21" s="11" customFormat="1" ht="18.75" customHeight="1">
      <c r="A107" s="60"/>
      <c r="B107" s="60"/>
      <c r="C107" s="317" t="s">
        <v>556</v>
      </c>
      <c r="D107" s="318"/>
      <c r="E107" s="318"/>
      <c r="F107" s="318"/>
      <c r="G107" s="319"/>
      <c r="H107" s="51" t="s">
        <v>351</v>
      </c>
      <c r="I107" s="39" t="s">
        <v>260</v>
      </c>
      <c r="J107" s="88" t="s">
        <v>268</v>
      </c>
      <c r="K107" s="39" t="s">
        <v>283</v>
      </c>
      <c r="L107" s="39"/>
      <c r="M107" s="234">
        <v>32.6</v>
      </c>
      <c r="N107" s="89">
        <v>32.6</v>
      </c>
      <c r="O107" s="90"/>
      <c r="P107" s="90"/>
      <c r="Q107" s="90"/>
      <c r="R107" s="90"/>
      <c r="S107" s="283"/>
      <c r="T107" s="35"/>
      <c r="U107" s="35"/>
    </row>
    <row r="108" spans="1:21" s="11" customFormat="1" ht="173.25" customHeight="1">
      <c r="A108" s="25" t="s">
        <v>82</v>
      </c>
      <c r="B108" s="25" t="s">
        <v>808</v>
      </c>
      <c r="C108" s="48" t="s">
        <v>178</v>
      </c>
      <c r="D108" s="71" t="s">
        <v>220</v>
      </c>
      <c r="E108" s="49" t="s">
        <v>370</v>
      </c>
      <c r="F108" s="49" t="s">
        <v>390</v>
      </c>
      <c r="G108" s="25" t="s">
        <v>81</v>
      </c>
      <c r="H108" s="72"/>
      <c r="I108" s="25"/>
      <c r="J108" s="25"/>
      <c r="K108" s="25"/>
      <c r="L108" s="25"/>
      <c r="M108" s="248">
        <f>M109</f>
        <v>25</v>
      </c>
      <c r="N108" s="87">
        <f>N110+N109</f>
        <v>25.3</v>
      </c>
      <c r="O108" s="87">
        <f>O110+O109</f>
        <v>10.1</v>
      </c>
      <c r="P108" s="87">
        <f>P110+P109</f>
        <v>0</v>
      </c>
      <c r="Q108" s="87">
        <f>Q110+Q109</f>
        <v>0</v>
      </c>
      <c r="R108" s="87">
        <f>R110+R109</f>
        <v>0</v>
      </c>
      <c r="S108" s="283"/>
      <c r="T108" s="35"/>
      <c r="U108" s="35"/>
    </row>
    <row r="109" spans="1:21" s="11" customFormat="1" ht="19.5" customHeight="1">
      <c r="A109" s="60"/>
      <c r="B109" s="60"/>
      <c r="C109" s="347" t="s">
        <v>220</v>
      </c>
      <c r="D109" s="348"/>
      <c r="E109" s="348"/>
      <c r="F109" s="348"/>
      <c r="G109" s="349"/>
      <c r="H109" s="258" t="s">
        <v>351</v>
      </c>
      <c r="I109" s="39">
        <v>13</v>
      </c>
      <c r="J109" s="88">
        <v>1001200220</v>
      </c>
      <c r="K109" s="57">
        <v>831</v>
      </c>
      <c r="L109" s="57"/>
      <c r="M109" s="247">
        <v>25</v>
      </c>
      <c r="N109" s="89">
        <v>25</v>
      </c>
      <c r="O109" s="90">
        <v>10</v>
      </c>
      <c r="P109" s="90"/>
      <c r="Q109" s="90"/>
      <c r="R109" s="90"/>
      <c r="S109" s="283"/>
      <c r="T109" s="35"/>
      <c r="U109" s="35"/>
    </row>
    <row r="110" spans="1:21" s="11" customFormat="1" ht="15.75" customHeight="1">
      <c r="A110" s="77"/>
      <c r="B110" s="77"/>
      <c r="C110" s="350"/>
      <c r="D110" s="351"/>
      <c r="E110" s="351"/>
      <c r="F110" s="351"/>
      <c r="G110" s="352"/>
      <c r="H110" s="258" t="s">
        <v>351</v>
      </c>
      <c r="I110" s="39">
        <v>13</v>
      </c>
      <c r="J110" s="88">
        <v>1001200220</v>
      </c>
      <c r="K110" s="57">
        <v>244</v>
      </c>
      <c r="L110" s="39"/>
      <c r="M110" s="235">
        <v>0.3</v>
      </c>
      <c r="N110" s="46">
        <v>0.3</v>
      </c>
      <c r="O110" s="46">
        <v>0.1</v>
      </c>
      <c r="P110" s="46"/>
      <c r="Q110" s="46"/>
      <c r="R110" s="46"/>
      <c r="S110" s="283"/>
      <c r="T110" s="35"/>
      <c r="U110" s="35"/>
    </row>
    <row r="111" spans="1:21" s="11" customFormat="1" ht="98.25" customHeight="1">
      <c r="A111" s="23" t="s">
        <v>82</v>
      </c>
      <c r="B111" s="25" t="s">
        <v>357</v>
      </c>
      <c r="C111" s="79" t="s">
        <v>512</v>
      </c>
      <c r="D111" s="67" t="s">
        <v>532</v>
      </c>
      <c r="E111" s="48" t="s">
        <v>129</v>
      </c>
      <c r="F111" s="49" t="s">
        <v>390</v>
      </c>
      <c r="G111" s="25" t="s">
        <v>352</v>
      </c>
      <c r="H111" s="49"/>
      <c r="I111" s="49"/>
      <c r="J111" s="49"/>
      <c r="K111" s="49"/>
      <c r="L111" s="25"/>
      <c r="M111" s="249">
        <f>M112+M113</f>
        <v>3554.7</v>
      </c>
      <c r="N111" s="87">
        <f>N113+N112</f>
        <v>3554.7</v>
      </c>
      <c r="O111" s="87">
        <f>O113+O112</f>
        <v>4738.5</v>
      </c>
      <c r="P111" s="87">
        <f>P113+P112</f>
        <v>0</v>
      </c>
      <c r="Q111" s="87">
        <f>Q113+Q112</f>
        <v>0</v>
      </c>
      <c r="R111" s="87">
        <f>R113+R112</f>
        <v>1241</v>
      </c>
      <c r="S111" s="283"/>
      <c r="T111" s="35"/>
      <c r="U111" s="35"/>
    </row>
    <row r="112" spans="1:21" s="11" customFormat="1" ht="62.25" customHeight="1">
      <c r="A112" s="91"/>
      <c r="B112" s="57"/>
      <c r="C112" s="347" t="s">
        <v>735</v>
      </c>
      <c r="D112" s="348"/>
      <c r="E112" s="348"/>
      <c r="F112" s="348"/>
      <c r="G112" s="349"/>
      <c r="H112" s="51" t="s">
        <v>74</v>
      </c>
      <c r="I112" s="39" t="s">
        <v>80</v>
      </c>
      <c r="J112" s="88" t="s">
        <v>634</v>
      </c>
      <c r="K112" s="57" t="s">
        <v>429</v>
      </c>
      <c r="L112" s="38"/>
      <c r="M112" s="247">
        <v>604.5</v>
      </c>
      <c r="N112" s="89">
        <v>604.5</v>
      </c>
      <c r="O112" s="90">
        <v>4738.5</v>
      </c>
      <c r="P112" s="90"/>
      <c r="Q112" s="90"/>
      <c r="R112" s="90">
        <v>1241</v>
      </c>
      <c r="S112" s="283"/>
      <c r="T112" s="35"/>
      <c r="U112" s="35"/>
    </row>
    <row r="113" spans="1:21" s="11" customFormat="1" ht="45.75" customHeight="1">
      <c r="A113" s="91"/>
      <c r="B113" s="57"/>
      <c r="C113" s="350"/>
      <c r="D113" s="351"/>
      <c r="E113" s="351"/>
      <c r="F113" s="351"/>
      <c r="G113" s="352"/>
      <c r="H113" s="51" t="s">
        <v>74</v>
      </c>
      <c r="I113" s="39" t="s">
        <v>80</v>
      </c>
      <c r="J113" s="88" t="s">
        <v>427</v>
      </c>
      <c r="K113" s="39" t="s">
        <v>429</v>
      </c>
      <c r="L113" s="38"/>
      <c r="M113" s="234">
        <v>2950.2</v>
      </c>
      <c r="N113" s="89">
        <v>2950.2</v>
      </c>
      <c r="O113" s="90"/>
      <c r="P113" s="90"/>
      <c r="Q113" s="90"/>
      <c r="R113" s="90"/>
      <c r="S113" s="283"/>
      <c r="T113" s="35"/>
      <c r="U113" s="35"/>
    </row>
    <row r="114" spans="1:21" s="11" customFormat="1" ht="246.75" customHeight="1">
      <c r="A114" s="23" t="s">
        <v>82</v>
      </c>
      <c r="B114" s="23" t="s">
        <v>809</v>
      </c>
      <c r="C114" s="49" t="s">
        <v>428</v>
      </c>
      <c r="D114" s="25" t="s">
        <v>569</v>
      </c>
      <c r="E114" s="33" t="s">
        <v>370</v>
      </c>
      <c r="F114" s="49" t="s">
        <v>318</v>
      </c>
      <c r="G114" s="25" t="s">
        <v>352</v>
      </c>
      <c r="H114" s="49"/>
      <c r="I114" s="25"/>
      <c r="J114" s="25"/>
      <c r="K114" s="25"/>
      <c r="L114" s="25"/>
      <c r="M114" s="248">
        <f t="shared" ref="M114:R114" si="20">M115</f>
        <v>570</v>
      </c>
      <c r="N114" s="248">
        <f t="shared" si="20"/>
        <v>570</v>
      </c>
      <c r="O114" s="87">
        <f t="shared" si="20"/>
        <v>0</v>
      </c>
      <c r="P114" s="87">
        <f t="shared" si="20"/>
        <v>0</v>
      </c>
      <c r="Q114" s="87">
        <f t="shared" si="20"/>
        <v>0</v>
      </c>
      <c r="R114" s="87">
        <f t="shared" si="20"/>
        <v>0</v>
      </c>
      <c r="S114" s="283"/>
      <c r="T114" s="35"/>
      <c r="U114" s="35"/>
    </row>
    <row r="115" spans="1:21" s="11" customFormat="1" ht="81.75" customHeight="1">
      <c r="A115" s="86"/>
      <c r="B115" s="86"/>
      <c r="C115" s="317" t="s">
        <v>569</v>
      </c>
      <c r="D115" s="318"/>
      <c r="E115" s="318"/>
      <c r="F115" s="318"/>
      <c r="G115" s="319"/>
      <c r="H115" s="92" t="s">
        <v>267</v>
      </c>
      <c r="I115" s="92" t="s">
        <v>351</v>
      </c>
      <c r="J115" s="57" t="s">
        <v>439</v>
      </c>
      <c r="K115" s="57" t="s">
        <v>429</v>
      </c>
      <c r="L115" s="93"/>
      <c r="M115" s="247">
        <v>570</v>
      </c>
      <c r="N115" s="90">
        <v>570</v>
      </c>
      <c r="O115" s="90"/>
      <c r="P115" s="90"/>
      <c r="Q115" s="90"/>
      <c r="R115" s="90"/>
      <c r="S115" s="283"/>
      <c r="T115" s="35"/>
      <c r="U115" s="35"/>
    </row>
    <row r="116" spans="1:21" s="11" customFormat="1" ht="255.75" customHeight="1">
      <c r="A116" s="23" t="s">
        <v>82</v>
      </c>
      <c r="B116" s="23" t="s">
        <v>690</v>
      </c>
      <c r="C116" s="80" t="s">
        <v>244</v>
      </c>
      <c r="D116" s="79" t="s">
        <v>570</v>
      </c>
      <c r="E116" s="33" t="s">
        <v>370</v>
      </c>
      <c r="F116" s="49" t="s">
        <v>245</v>
      </c>
      <c r="G116" s="25" t="s">
        <v>352</v>
      </c>
      <c r="H116" s="49"/>
      <c r="I116" s="49"/>
      <c r="J116" s="49"/>
      <c r="K116" s="49"/>
      <c r="L116" s="49"/>
      <c r="M116" s="49">
        <v>280.5</v>
      </c>
      <c r="N116" s="49">
        <f>N117+N118</f>
        <v>257.5</v>
      </c>
      <c r="O116" s="26">
        <f>O117+O118</f>
        <v>308.10000000000002</v>
      </c>
      <c r="P116" s="26">
        <f>P117+P118</f>
        <v>324</v>
      </c>
      <c r="Q116" s="26">
        <f>Q117+Q118</f>
        <v>324</v>
      </c>
      <c r="R116" s="26">
        <f>R117+R118</f>
        <v>324</v>
      </c>
      <c r="S116" s="283"/>
      <c r="T116" s="35"/>
      <c r="U116" s="35"/>
    </row>
    <row r="117" spans="1:21" s="11" customFormat="1" ht="84" customHeight="1">
      <c r="A117" s="55"/>
      <c r="B117" s="85"/>
      <c r="C117" s="317" t="s">
        <v>772</v>
      </c>
      <c r="D117" s="318"/>
      <c r="E117" s="318"/>
      <c r="F117" s="318"/>
      <c r="G117" s="319"/>
      <c r="H117" s="92" t="s">
        <v>267</v>
      </c>
      <c r="I117" s="92" t="s">
        <v>267</v>
      </c>
      <c r="J117" s="92" t="s">
        <v>126</v>
      </c>
      <c r="K117" s="92">
        <v>121</v>
      </c>
      <c r="L117" s="39"/>
      <c r="M117" s="244">
        <v>215.5</v>
      </c>
      <c r="N117" s="46">
        <v>198.5</v>
      </c>
      <c r="O117" s="40">
        <v>236.6</v>
      </c>
      <c r="P117" s="40">
        <v>249</v>
      </c>
      <c r="Q117" s="40">
        <v>249</v>
      </c>
      <c r="R117" s="40">
        <v>249</v>
      </c>
      <c r="S117" s="283"/>
      <c r="T117" s="35"/>
      <c r="U117" s="35"/>
    </row>
    <row r="118" spans="1:21" s="11" customFormat="1" ht="21" customHeight="1">
      <c r="A118" s="55"/>
      <c r="B118" s="85"/>
      <c r="C118" s="317" t="s">
        <v>556</v>
      </c>
      <c r="D118" s="318"/>
      <c r="E118" s="318"/>
      <c r="F118" s="318"/>
      <c r="G118" s="319"/>
      <c r="H118" s="92" t="s">
        <v>267</v>
      </c>
      <c r="I118" s="92" t="s">
        <v>267</v>
      </c>
      <c r="J118" s="92" t="s">
        <v>126</v>
      </c>
      <c r="K118" s="92">
        <v>129</v>
      </c>
      <c r="L118" s="39"/>
      <c r="M118" s="231">
        <v>65</v>
      </c>
      <c r="N118" s="46">
        <v>59</v>
      </c>
      <c r="O118" s="40">
        <v>71.5</v>
      </c>
      <c r="P118" s="40">
        <v>75</v>
      </c>
      <c r="Q118" s="40">
        <v>75</v>
      </c>
      <c r="R118" s="40">
        <v>75</v>
      </c>
      <c r="S118" s="283"/>
      <c r="T118" s="35"/>
      <c r="U118" s="35"/>
    </row>
    <row r="119" spans="1:21" s="11" customFormat="1" ht="22.5" customHeight="1">
      <c r="A119" s="95" t="s">
        <v>162</v>
      </c>
      <c r="B119" s="376" t="s">
        <v>88</v>
      </c>
      <c r="C119" s="377"/>
      <c r="D119" s="377"/>
      <c r="E119" s="377"/>
      <c r="F119" s="377"/>
      <c r="G119" s="377"/>
      <c r="H119" s="377"/>
      <c r="I119" s="377"/>
      <c r="J119" s="377"/>
      <c r="K119" s="377"/>
      <c r="L119" s="378"/>
      <c r="M119" s="313">
        <f>M122+M128+M133+M135+M137+M139+M144+M146+M141+M148-0.02</f>
        <v>5790.3999999999987</v>
      </c>
      <c r="N119" s="313">
        <f>N122+N128+N133+N135+N137+N139+N144+N146+N141+N148-0.02</f>
        <v>5540.1799999999994</v>
      </c>
      <c r="O119" s="313">
        <f>O122+O128+O133+O135+O137+O139+O144+O146+O141+O148</f>
        <v>17309.800000000003</v>
      </c>
      <c r="P119" s="97">
        <f>P122+P128+P133+P135+P137+P139+P141+P144+P146+P148</f>
        <v>41460.199999999997</v>
      </c>
      <c r="Q119" s="97">
        <f>Q122+Q128+Q133+Q135+Q137+Q139+Q141+Q144+Q146</f>
        <v>16017.599999999999</v>
      </c>
      <c r="R119" s="97">
        <f>R122+R128+R133+R135+R137+R139+R141+R144+R146</f>
        <v>16017.599999999999</v>
      </c>
      <c r="S119" s="284"/>
      <c r="T119" s="35"/>
      <c r="U119" s="35"/>
    </row>
    <row r="120" spans="1:21" s="11" customFormat="1" ht="15.75" customHeight="1">
      <c r="A120" s="98"/>
      <c r="B120" s="388" t="s">
        <v>122</v>
      </c>
      <c r="C120" s="376" t="s">
        <v>89</v>
      </c>
      <c r="D120" s="377"/>
      <c r="E120" s="377"/>
      <c r="F120" s="377"/>
      <c r="G120" s="377"/>
      <c r="H120" s="377"/>
      <c r="I120" s="377"/>
      <c r="J120" s="377"/>
      <c r="K120" s="377"/>
      <c r="L120" s="378"/>
      <c r="M120" s="236"/>
      <c r="N120" s="100"/>
      <c r="O120" s="101"/>
      <c r="P120" s="101"/>
      <c r="Q120" s="101"/>
      <c r="R120" s="101"/>
      <c r="S120" s="284"/>
      <c r="T120" s="35"/>
      <c r="U120" s="35"/>
    </row>
    <row r="121" spans="1:21" s="11" customFormat="1" ht="15.75" customHeight="1">
      <c r="A121" s="102"/>
      <c r="B121" s="389"/>
      <c r="C121" s="376" t="s">
        <v>90</v>
      </c>
      <c r="D121" s="377"/>
      <c r="E121" s="377"/>
      <c r="F121" s="377"/>
      <c r="G121" s="377"/>
      <c r="H121" s="377"/>
      <c r="I121" s="377"/>
      <c r="J121" s="377"/>
      <c r="K121" s="377"/>
      <c r="L121" s="378"/>
      <c r="M121" s="236"/>
      <c r="N121" s="100"/>
      <c r="O121" s="101"/>
      <c r="P121" s="101"/>
      <c r="Q121" s="101"/>
      <c r="R121" s="101"/>
      <c r="S121" s="284"/>
      <c r="T121" s="35"/>
      <c r="U121" s="35"/>
    </row>
    <row r="122" spans="1:21" s="11" customFormat="1" ht="89.25" customHeight="1">
      <c r="A122" s="23" t="s">
        <v>162</v>
      </c>
      <c r="B122" s="25" t="s">
        <v>379</v>
      </c>
      <c r="C122" s="79" t="s">
        <v>114</v>
      </c>
      <c r="D122" s="80" t="s">
        <v>533</v>
      </c>
      <c r="E122" s="104" t="s">
        <v>129</v>
      </c>
      <c r="F122" s="25">
        <v>40229</v>
      </c>
      <c r="G122" s="25" t="s">
        <v>352</v>
      </c>
      <c r="H122" s="2"/>
      <c r="I122" s="25"/>
      <c r="J122" s="25"/>
      <c r="K122" s="25"/>
      <c r="L122" s="25"/>
      <c r="M122" s="224">
        <f t="shared" ref="M122:R122" si="21">M123+M124+M125+M126+M127</f>
        <v>4500.4199999999992</v>
      </c>
      <c r="N122" s="26">
        <f t="shared" si="21"/>
        <v>4500.3999999999996</v>
      </c>
      <c r="O122" s="26">
        <f>O123+O124+O125+O126+O127</f>
        <v>4846.7000000000007</v>
      </c>
      <c r="P122" s="26">
        <f t="shared" si="21"/>
        <v>4853.2</v>
      </c>
      <c r="Q122" s="26">
        <f t="shared" si="21"/>
        <v>4853.2</v>
      </c>
      <c r="R122" s="26">
        <f t="shared" si="21"/>
        <v>4853.2</v>
      </c>
      <c r="S122" s="284"/>
      <c r="T122" s="35"/>
      <c r="U122" s="35"/>
    </row>
    <row r="123" spans="1:21" s="11" customFormat="1" ht="83.25" customHeight="1">
      <c r="A123" s="36"/>
      <c r="B123" s="91"/>
      <c r="C123" s="317" t="s">
        <v>772</v>
      </c>
      <c r="D123" s="318"/>
      <c r="E123" s="318"/>
      <c r="F123" s="318"/>
      <c r="G123" s="319"/>
      <c r="H123" s="51" t="s">
        <v>351</v>
      </c>
      <c r="I123" s="105" t="s">
        <v>253</v>
      </c>
      <c r="J123" s="105" t="s">
        <v>311</v>
      </c>
      <c r="K123" s="105" t="s">
        <v>332</v>
      </c>
      <c r="L123" s="105"/>
      <c r="M123" s="230">
        <v>3440.7</v>
      </c>
      <c r="N123" s="61">
        <v>3440.7</v>
      </c>
      <c r="O123" s="61">
        <v>3697.7</v>
      </c>
      <c r="P123" s="61">
        <v>3697.7</v>
      </c>
      <c r="Q123" s="61">
        <v>3697.7</v>
      </c>
      <c r="R123" s="61">
        <v>3697.7</v>
      </c>
      <c r="S123" s="284"/>
      <c r="T123" s="35"/>
      <c r="U123" s="35"/>
    </row>
    <row r="124" spans="1:21" s="11" customFormat="1" ht="27" customHeight="1">
      <c r="A124" s="36"/>
      <c r="B124" s="91"/>
      <c r="C124" s="314" t="s">
        <v>585</v>
      </c>
      <c r="D124" s="315"/>
      <c r="E124" s="315"/>
      <c r="F124" s="315"/>
      <c r="G124" s="316"/>
      <c r="H124" s="51" t="s">
        <v>351</v>
      </c>
      <c r="I124" s="105" t="s">
        <v>253</v>
      </c>
      <c r="J124" s="105" t="s">
        <v>311</v>
      </c>
      <c r="K124" s="105" t="s">
        <v>333</v>
      </c>
      <c r="L124" s="105"/>
      <c r="M124" s="230">
        <v>6.7</v>
      </c>
      <c r="N124" s="61">
        <v>6.7</v>
      </c>
      <c r="O124" s="61">
        <v>11.8</v>
      </c>
      <c r="P124" s="61">
        <v>17.899999999999999</v>
      </c>
      <c r="Q124" s="61">
        <v>17.899999999999999</v>
      </c>
      <c r="R124" s="61">
        <v>17.899999999999999</v>
      </c>
      <c r="S124" s="284"/>
      <c r="T124" s="35"/>
      <c r="U124" s="35"/>
    </row>
    <row r="125" spans="1:21" s="11" customFormat="1" ht="12.75" customHeight="1">
      <c r="A125" s="36"/>
      <c r="B125" s="91"/>
      <c r="C125" s="317" t="s">
        <v>556</v>
      </c>
      <c r="D125" s="318"/>
      <c r="E125" s="318"/>
      <c r="F125" s="318"/>
      <c r="G125" s="319"/>
      <c r="H125" s="51" t="s">
        <v>351</v>
      </c>
      <c r="I125" s="105" t="s">
        <v>253</v>
      </c>
      <c r="J125" s="105" t="s">
        <v>311</v>
      </c>
      <c r="K125" s="105" t="s">
        <v>49</v>
      </c>
      <c r="L125" s="105"/>
      <c r="M125" s="230">
        <v>1032.32</v>
      </c>
      <c r="N125" s="61">
        <v>1032.3</v>
      </c>
      <c r="O125" s="61">
        <v>1113.5999999999999</v>
      </c>
      <c r="P125" s="61">
        <v>1114.5999999999999</v>
      </c>
      <c r="Q125" s="61">
        <v>1114.5999999999999</v>
      </c>
      <c r="R125" s="61">
        <v>1114.5999999999999</v>
      </c>
      <c r="S125" s="284"/>
      <c r="T125" s="35"/>
      <c r="U125" s="35"/>
    </row>
    <row r="126" spans="1:21" s="11" customFormat="1" ht="16.149999999999999" hidden="1" customHeight="1">
      <c r="A126" s="36"/>
      <c r="B126" s="91"/>
      <c r="C126" s="317"/>
      <c r="D126" s="318"/>
      <c r="E126" s="318"/>
      <c r="F126" s="318"/>
      <c r="G126" s="319"/>
      <c r="H126" s="51"/>
      <c r="I126" s="105"/>
      <c r="J126" s="105"/>
      <c r="K126" s="105"/>
      <c r="L126" s="105"/>
      <c r="M126" s="230"/>
      <c r="N126" s="61"/>
      <c r="O126" s="61"/>
      <c r="P126" s="61"/>
      <c r="Q126" s="61"/>
      <c r="R126" s="61"/>
      <c r="S126" s="284"/>
      <c r="T126" s="35"/>
      <c r="U126" s="35"/>
    </row>
    <row r="127" spans="1:21" s="11" customFormat="1" ht="99" customHeight="1">
      <c r="A127" s="36"/>
      <c r="B127" s="91"/>
      <c r="C127" s="317" t="s">
        <v>732</v>
      </c>
      <c r="D127" s="318"/>
      <c r="E127" s="318"/>
      <c r="F127" s="318"/>
      <c r="G127" s="319"/>
      <c r="H127" s="51" t="s">
        <v>351</v>
      </c>
      <c r="I127" s="105" t="s">
        <v>253</v>
      </c>
      <c r="J127" s="105" t="s">
        <v>312</v>
      </c>
      <c r="K127" s="105" t="s">
        <v>120</v>
      </c>
      <c r="L127" s="105"/>
      <c r="M127" s="230">
        <v>20.7</v>
      </c>
      <c r="N127" s="61">
        <v>20.7</v>
      </c>
      <c r="O127" s="61">
        <v>23.6</v>
      </c>
      <c r="P127" s="61">
        <v>23</v>
      </c>
      <c r="Q127" s="61">
        <v>23</v>
      </c>
      <c r="R127" s="61">
        <v>23</v>
      </c>
      <c r="S127" s="284"/>
      <c r="T127" s="35"/>
      <c r="U127" s="35"/>
    </row>
    <row r="128" spans="1:21" s="11" customFormat="1" ht="99" customHeight="1">
      <c r="A128" s="23" t="s">
        <v>162</v>
      </c>
      <c r="B128" s="25" t="s">
        <v>380</v>
      </c>
      <c r="C128" s="79" t="s">
        <v>374</v>
      </c>
      <c r="D128" s="80" t="s">
        <v>7</v>
      </c>
      <c r="E128" s="104" t="s">
        <v>129</v>
      </c>
      <c r="F128" s="25">
        <v>41135</v>
      </c>
      <c r="G128" s="25" t="s">
        <v>352</v>
      </c>
      <c r="H128" s="72"/>
      <c r="I128" s="48"/>
      <c r="J128" s="48"/>
      <c r="K128" s="48"/>
      <c r="L128" s="48"/>
      <c r="M128" s="224">
        <f t="shared" ref="M128:R128" si="22">M129+M130+M132+M131</f>
        <v>776.70000000000016</v>
      </c>
      <c r="N128" s="26">
        <f t="shared" si="22"/>
        <v>776.70000000000016</v>
      </c>
      <c r="O128" s="26">
        <f t="shared" si="22"/>
        <v>857.6</v>
      </c>
      <c r="P128" s="26">
        <f t="shared" si="22"/>
        <v>866.4</v>
      </c>
      <c r="Q128" s="26">
        <f t="shared" si="22"/>
        <v>866.4</v>
      </c>
      <c r="R128" s="26">
        <f t="shared" si="22"/>
        <v>866.4</v>
      </c>
      <c r="S128" s="283"/>
      <c r="T128" s="62"/>
      <c r="U128" s="35"/>
    </row>
    <row r="129" spans="1:21" s="11" customFormat="1" ht="81.75" customHeight="1">
      <c r="A129" s="106"/>
      <c r="B129" s="107"/>
      <c r="C129" s="317" t="s">
        <v>774</v>
      </c>
      <c r="D129" s="318"/>
      <c r="E129" s="318"/>
      <c r="F129" s="318"/>
      <c r="G129" s="319"/>
      <c r="H129" s="39" t="s">
        <v>351</v>
      </c>
      <c r="I129" s="39" t="s">
        <v>260</v>
      </c>
      <c r="J129" s="39" t="s">
        <v>273</v>
      </c>
      <c r="K129" s="39">
        <v>111</v>
      </c>
      <c r="L129" s="39"/>
      <c r="M129" s="231">
        <v>561.1</v>
      </c>
      <c r="N129" s="108">
        <v>561.1</v>
      </c>
      <c r="O129" s="40">
        <v>616.29999999999995</v>
      </c>
      <c r="P129" s="40">
        <v>616.29999999999995</v>
      </c>
      <c r="Q129" s="40">
        <v>616.29999999999995</v>
      </c>
      <c r="R129" s="40">
        <v>616.29999999999995</v>
      </c>
      <c r="S129" s="283"/>
      <c r="T129" s="62"/>
      <c r="U129" s="35"/>
    </row>
    <row r="130" spans="1:21" s="11" customFormat="1" ht="18.75" customHeight="1">
      <c r="A130" s="106"/>
      <c r="B130" s="107"/>
      <c r="C130" s="317" t="s">
        <v>556</v>
      </c>
      <c r="D130" s="318"/>
      <c r="E130" s="318"/>
      <c r="F130" s="318"/>
      <c r="G130" s="319"/>
      <c r="H130" s="39" t="s">
        <v>351</v>
      </c>
      <c r="I130" s="39" t="s">
        <v>260</v>
      </c>
      <c r="J130" s="39" t="s">
        <v>273</v>
      </c>
      <c r="K130" s="39">
        <v>119</v>
      </c>
      <c r="L130" s="39"/>
      <c r="M130" s="231">
        <v>164.8</v>
      </c>
      <c r="N130" s="108">
        <v>164.8</v>
      </c>
      <c r="O130" s="40">
        <v>186.1</v>
      </c>
      <c r="P130" s="40">
        <f>177.2+8.9</f>
        <v>186.1</v>
      </c>
      <c r="Q130" s="40">
        <v>186.1</v>
      </c>
      <c r="R130" s="40">
        <v>186.1</v>
      </c>
      <c r="S130" s="283"/>
      <c r="T130" s="62"/>
      <c r="U130" s="35"/>
    </row>
    <row r="131" spans="1:21" s="11" customFormat="1" ht="26.25" customHeight="1">
      <c r="A131" s="106"/>
      <c r="B131" s="107"/>
      <c r="C131" s="317" t="s">
        <v>564</v>
      </c>
      <c r="D131" s="318"/>
      <c r="E131" s="318"/>
      <c r="F131" s="318"/>
      <c r="G131" s="319"/>
      <c r="H131" s="39" t="s">
        <v>351</v>
      </c>
      <c r="I131" s="39" t="s">
        <v>260</v>
      </c>
      <c r="J131" s="39" t="s">
        <v>273</v>
      </c>
      <c r="K131" s="39">
        <v>112</v>
      </c>
      <c r="L131" s="39"/>
      <c r="M131" s="231">
        <v>0.6</v>
      </c>
      <c r="N131" s="108" t="s">
        <v>395</v>
      </c>
      <c r="O131" s="40"/>
      <c r="P131" s="40"/>
      <c r="Q131" s="40"/>
      <c r="R131" s="40"/>
      <c r="S131" s="283"/>
      <c r="T131" s="62"/>
      <c r="U131" s="35"/>
    </row>
    <row r="132" spans="1:21" s="11" customFormat="1" ht="57" customHeight="1">
      <c r="A132" s="106"/>
      <c r="B132" s="107"/>
      <c r="C132" s="317" t="s">
        <v>813</v>
      </c>
      <c r="D132" s="318"/>
      <c r="E132" s="318"/>
      <c r="F132" s="318"/>
      <c r="G132" s="319"/>
      <c r="H132" s="39" t="s">
        <v>351</v>
      </c>
      <c r="I132" s="39" t="s">
        <v>260</v>
      </c>
      <c r="J132" s="39" t="s">
        <v>273</v>
      </c>
      <c r="K132" s="39">
        <v>244</v>
      </c>
      <c r="L132" s="39"/>
      <c r="M132" s="231">
        <v>50.2</v>
      </c>
      <c r="N132" s="108">
        <v>50.2</v>
      </c>
      <c r="O132" s="40">
        <v>55.2</v>
      </c>
      <c r="P132" s="40">
        <v>64</v>
      </c>
      <c r="Q132" s="40">
        <v>64</v>
      </c>
      <c r="R132" s="40">
        <v>64</v>
      </c>
      <c r="S132" s="283"/>
      <c r="T132" s="62"/>
      <c r="U132" s="35"/>
    </row>
    <row r="133" spans="1:21" s="11" customFormat="1" ht="88.5" customHeight="1">
      <c r="A133" s="23" t="s">
        <v>162</v>
      </c>
      <c r="B133" s="25" t="s">
        <v>381</v>
      </c>
      <c r="C133" s="109" t="s">
        <v>98</v>
      </c>
      <c r="D133" s="80" t="s">
        <v>533</v>
      </c>
      <c r="E133" s="48" t="s">
        <v>370</v>
      </c>
      <c r="F133" s="25" t="s">
        <v>91</v>
      </c>
      <c r="G133" s="25" t="s">
        <v>242</v>
      </c>
      <c r="H133" s="25"/>
      <c r="I133" s="25"/>
      <c r="J133" s="25"/>
      <c r="K133" s="25"/>
      <c r="L133" s="25"/>
      <c r="M133" s="224">
        <f t="shared" ref="M133:R133" si="23">M134</f>
        <v>0</v>
      </c>
      <c r="N133" s="26">
        <f t="shared" si="23"/>
        <v>0</v>
      </c>
      <c r="O133" s="26">
        <f t="shared" si="23"/>
        <v>3273.3</v>
      </c>
      <c r="P133" s="26">
        <f t="shared" si="23"/>
        <v>1000</v>
      </c>
      <c r="Q133" s="26">
        <f t="shared" si="23"/>
        <v>0</v>
      </c>
      <c r="R133" s="26">
        <f t="shared" si="23"/>
        <v>0</v>
      </c>
      <c r="S133" s="283"/>
      <c r="T133" s="35"/>
      <c r="U133" s="35"/>
    </row>
    <row r="134" spans="1:21" s="11" customFormat="1" ht="57.75" customHeight="1">
      <c r="A134" s="110"/>
      <c r="B134" s="111"/>
      <c r="C134" s="317" t="s">
        <v>814</v>
      </c>
      <c r="D134" s="318"/>
      <c r="E134" s="318"/>
      <c r="F134" s="318"/>
      <c r="G134" s="319"/>
      <c r="H134" s="39" t="s">
        <v>351</v>
      </c>
      <c r="I134" s="39" t="s">
        <v>258</v>
      </c>
      <c r="J134" s="39" t="s">
        <v>51</v>
      </c>
      <c r="K134" s="39" t="s">
        <v>109</v>
      </c>
      <c r="L134" s="39"/>
      <c r="M134" s="231"/>
      <c r="N134" s="40"/>
      <c r="O134" s="40">
        <v>3273.3</v>
      </c>
      <c r="P134" s="40">
        <v>1000</v>
      </c>
      <c r="Q134" s="40"/>
      <c r="R134" s="40"/>
      <c r="S134" s="283"/>
      <c r="T134" s="35"/>
      <c r="U134" s="35"/>
    </row>
    <row r="135" spans="1:21" s="11" customFormat="1" ht="77.25" customHeight="1">
      <c r="A135" s="23" t="s">
        <v>162</v>
      </c>
      <c r="B135" s="25" t="s">
        <v>382</v>
      </c>
      <c r="C135" s="109" t="s">
        <v>180</v>
      </c>
      <c r="D135" s="109" t="s">
        <v>560</v>
      </c>
      <c r="E135" s="33" t="s">
        <v>370</v>
      </c>
      <c r="F135" s="25" t="s">
        <v>30</v>
      </c>
      <c r="G135" s="25" t="s">
        <v>242</v>
      </c>
      <c r="H135" s="25"/>
      <c r="I135" s="25"/>
      <c r="J135" s="25"/>
      <c r="K135" s="25"/>
      <c r="L135" s="25"/>
      <c r="M135" s="224">
        <f t="shared" ref="M135:R135" si="24">M136</f>
        <v>0</v>
      </c>
      <c r="N135" s="26">
        <f t="shared" si="24"/>
        <v>0</v>
      </c>
      <c r="O135" s="26">
        <f t="shared" si="24"/>
        <v>404.9</v>
      </c>
      <c r="P135" s="26">
        <f t="shared" si="24"/>
        <v>437.1</v>
      </c>
      <c r="Q135" s="26">
        <f t="shared" si="24"/>
        <v>499.7</v>
      </c>
      <c r="R135" s="26">
        <f t="shared" si="24"/>
        <v>499.7</v>
      </c>
      <c r="S135" s="283"/>
      <c r="T135" s="35"/>
      <c r="U135" s="35"/>
    </row>
    <row r="136" spans="1:21" s="11" customFormat="1" ht="63" customHeight="1">
      <c r="A136" s="36"/>
      <c r="B136" s="112"/>
      <c r="C136" s="317" t="s">
        <v>560</v>
      </c>
      <c r="D136" s="318"/>
      <c r="E136" s="318"/>
      <c r="F136" s="318"/>
      <c r="G136" s="319"/>
      <c r="H136" s="39" t="s">
        <v>351</v>
      </c>
      <c r="I136" s="39" t="s">
        <v>260</v>
      </c>
      <c r="J136" s="39" t="s">
        <v>271</v>
      </c>
      <c r="K136" s="39">
        <v>853</v>
      </c>
      <c r="L136" s="39"/>
      <c r="M136" s="231"/>
      <c r="N136" s="40"/>
      <c r="O136" s="40">
        <v>404.9</v>
      </c>
      <c r="P136" s="40">
        <v>437.1</v>
      </c>
      <c r="Q136" s="40">
        <v>499.7</v>
      </c>
      <c r="R136" s="40">
        <v>499.7</v>
      </c>
      <c r="S136" s="283"/>
      <c r="T136" s="35"/>
      <c r="U136" s="35"/>
    </row>
    <row r="137" spans="1:21" s="11" customFormat="1" ht="117" customHeight="1">
      <c r="A137" s="23" t="s">
        <v>162</v>
      </c>
      <c r="B137" s="25" t="s">
        <v>383</v>
      </c>
      <c r="C137" s="25" t="s">
        <v>415</v>
      </c>
      <c r="D137" s="49" t="s">
        <v>248</v>
      </c>
      <c r="E137" s="33" t="s">
        <v>370</v>
      </c>
      <c r="F137" s="70" t="s">
        <v>390</v>
      </c>
      <c r="G137" s="25" t="s">
        <v>242</v>
      </c>
      <c r="H137" s="25"/>
      <c r="I137" s="25"/>
      <c r="J137" s="25"/>
      <c r="K137" s="25"/>
      <c r="L137" s="25"/>
      <c r="M137" s="224">
        <f t="shared" ref="M137:R137" si="25">M138</f>
        <v>0</v>
      </c>
      <c r="N137" s="26">
        <f t="shared" si="25"/>
        <v>0</v>
      </c>
      <c r="O137" s="26">
        <f t="shared" si="25"/>
        <v>0</v>
      </c>
      <c r="P137" s="26">
        <f t="shared" si="25"/>
        <v>20000</v>
      </c>
      <c r="Q137" s="26">
        <f t="shared" si="25"/>
        <v>9004.2999999999993</v>
      </c>
      <c r="R137" s="26">
        <f t="shared" si="25"/>
        <v>9004.2999999999993</v>
      </c>
      <c r="S137" s="284"/>
      <c r="T137" s="35"/>
      <c r="U137" s="35"/>
    </row>
    <row r="138" spans="1:21" s="11" customFormat="1" ht="26.25" customHeight="1">
      <c r="A138" s="36"/>
      <c r="B138" s="57"/>
      <c r="C138" s="317" t="s">
        <v>621</v>
      </c>
      <c r="D138" s="318"/>
      <c r="E138" s="318"/>
      <c r="F138" s="318"/>
      <c r="G138" s="319"/>
      <c r="H138" s="39" t="s">
        <v>254</v>
      </c>
      <c r="I138" s="39" t="s">
        <v>251</v>
      </c>
      <c r="J138" s="111" t="s">
        <v>50</v>
      </c>
      <c r="K138" s="113">
        <v>870</v>
      </c>
      <c r="L138" s="113"/>
      <c r="M138" s="237"/>
      <c r="N138" s="40"/>
      <c r="O138" s="40"/>
      <c r="P138" s="40">
        <v>20000</v>
      </c>
      <c r="Q138" s="40">
        <v>9004.2999999999993</v>
      </c>
      <c r="R138" s="40">
        <v>9004.2999999999993</v>
      </c>
      <c r="S138" s="284"/>
      <c r="T138" s="35"/>
      <c r="U138" s="35"/>
    </row>
    <row r="139" spans="1:21" s="11" customFormat="1" ht="81.75" customHeight="1">
      <c r="A139" s="23" t="s">
        <v>162</v>
      </c>
      <c r="B139" s="25" t="s">
        <v>387</v>
      </c>
      <c r="C139" s="48" t="s">
        <v>408</v>
      </c>
      <c r="D139" s="80" t="s">
        <v>533</v>
      </c>
      <c r="E139" s="25" t="s">
        <v>370</v>
      </c>
      <c r="F139" s="25" t="s">
        <v>390</v>
      </c>
      <c r="G139" s="25" t="s">
        <v>81</v>
      </c>
      <c r="H139" s="72"/>
      <c r="I139" s="25"/>
      <c r="J139" s="72"/>
      <c r="K139" s="25"/>
      <c r="L139" s="72"/>
      <c r="M139" s="238" t="str">
        <f t="shared" ref="M139:R139" si="26">M140</f>
        <v>249,7</v>
      </c>
      <c r="N139" s="114">
        <f t="shared" si="26"/>
        <v>0</v>
      </c>
      <c r="O139" s="114">
        <f t="shared" si="26"/>
        <v>6675.8</v>
      </c>
      <c r="P139" s="114">
        <f t="shared" si="26"/>
        <v>10079</v>
      </c>
      <c r="Q139" s="114">
        <f t="shared" si="26"/>
        <v>0</v>
      </c>
      <c r="R139" s="114">
        <f t="shared" si="26"/>
        <v>0</v>
      </c>
      <c r="S139" s="284"/>
      <c r="T139" s="35"/>
      <c r="U139" s="35"/>
    </row>
    <row r="140" spans="1:21" s="11" customFormat="1" ht="43.5" customHeight="1">
      <c r="A140" s="36"/>
      <c r="B140" s="57"/>
      <c r="C140" s="317" t="s">
        <v>724</v>
      </c>
      <c r="D140" s="318"/>
      <c r="E140" s="318"/>
      <c r="F140" s="318"/>
      <c r="G140" s="319"/>
      <c r="H140" s="51" t="s">
        <v>351</v>
      </c>
      <c r="I140" s="105" t="s">
        <v>260</v>
      </c>
      <c r="J140" s="51" t="s">
        <v>268</v>
      </c>
      <c r="K140" s="105" t="s">
        <v>120</v>
      </c>
      <c r="L140" s="105"/>
      <c r="M140" s="239" t="s">
        <v>642</v>
      </c>
      <c r="N140" s="115"/>
      <c r="O140" s="115">
        <v>6675.8</v>
      </c>
      <c r="P140" s="115">
        <v>10079</v>
      </c>
      <c r="Q140" s="115"/>
      <c r="R140" s="115"/>
      <c r="S140" s="284"/>
      <c r="T140" s="35"/>
      <c r="U140" s="35"/>
    </row>
    <row r="141" spans="1:21" s="11" customFormat="1" ht="87.75" customHeight="1">
      <c r="A141" s="116">
        <v>792</v>
      </c>
      <c r="B141" s="25" t="s">
        <v>358</v>
      </c>
      <c r="C141" s="48" t="s">
        <v>407</v>
      </c>
      <c r="D141" s="80" t="s">
        <v>533</v>
      </c>
      <c r="E141" s="33" t="s">
        <v>370</v>
      </c>
      <c r="F141" s="70" t="s">
        <v>390</v>
      </c>
      <c r="G141" s="34" t="s">
        <v>242</v>
      </c>
      <c r="H141" s="72"/>
      <c r="I141" s="25"/>
      <c r="J141" s="72"/>
      <c r="K141" s="25"/>
      <c r="L141" s="72"/>
      <c r="M141" s="238">
        <f t="shared" ref="M141:R141" si="27">M142+M143</f>
        <v>263.60000000000002</v>
      </c>
      <c r="N141" s="114">
        <f t="shared" si="27"/>
        <v>263.10000000000002</v>
      </c>
      <c r="O141" s="114">
        <f t="shared" si="27"/>
        <v>291.39999999999998</v>
      </c>
      <c r="P141" s="114">
        <f t="shared" si="27"/>
        <v>361.20000000000005</v>
      </c>
      <c r="Q141" s="114">
        <f t="shared" si="27"/>
        <v>294</v>
      </c>
      <c r="R141" s="114">
        <f t="shared" si="27"/>
        <v>294</v>
      </c>
      <c r="S141" s="284"/>
      <c r="T141" s="35"/>
      <c r="U141" s="35"/>
    </row>
    <row r="142" spans="1:21" s="11" customFormat="1" ht="39.75" customHeight="1">
      <c r="A142" s="117"/>
      <c r="B142" s="57"/>
      <c r="C142" s="347" t="s">
        <v>731</v>
      </c>
      <c r="D142" s="348"/>
      <c r="E142" s="348"/>
      <c r="F142" s="348"/>
      <c r="G142" s="349"/>
      <c r="H142" s="51" t="s">
        <v>80</v>
      </c>
      <c r="I142" s="39" t="s">
        <v>74</v>
      </c>
      <c r="J142" s="51" t="s">
        <v>811</v>
      </c>
      <c r="K142" s="39" t="s">
        <v>120</v>
      </c>
      <c r="L142" s="51"/>
      <c r="M142" s="237">
        <v>172.7</v>
      </c>
      <c r="N142" s="118">
        <v>172.2</v>
      </c>
      <c r="O142" s="40">
        <v>231.4</v>
      </c>
      <c r="P142" s="40">
        <v>265.3</v>
      </c>
      <c r="Q142" s="40">
        <v>198.1</v>
      </c>
      <c r="R142" s="40">
        <v>198.1</v>
      </c>
      <c r="S142" s="283"/>
      <c r="T142" s="35"/>
      <c r="U142" s="35"/>
    </row>
    <row r="143" spans="1:21" s="11" customFormat="1" ht="52.5" customHeight="1">
      <c r="A143" s="117"/>
      <c r="B143" s="57"/>
      <c r="C143" s="350"/>
      <c r="D143" s="351"/>
      <c r="E143" s="351"/>
      <c r="F143" s="351"/>
      <c r="G143" s="352"/>
      <c r="H143" s="51" t="s">
        <v>80</v>
      </c>
      <c r="I143" s="39" t="s">
        <v>74</v>
      </c>
      <c r="J143" s="51">
        <v>500140200</v>
      </c>
      <c r="K143" s="39" t="s">
        <v>120</v>
      </c>
      <c r="L143" s="51"/>
      <c r="M143" s="237">
        <v>90.9</v>
      </c>
      <c r="N143" s="118">
        <v>90.9</v>
      </c>
      <c r="O143" s="40">
        <v>60</v>
      </c>
      <c r="P143" s="40">
        <v>95.9</v>
      </c>
      <c r="Q143" s="40">
        <v>95.9</v>
      </c>
      <c r="R143" s="40">
        <v>95.9</v>
      </c>
      <c r="S143" s="283"/>
      <c r="T143" s="35"/>
      <c r="U143" s="35"/>
    </row>
    <row r="144" spans="1:21" s="11" customFormat="1" ht="87" customHeight="1">
      <c r="A144" s="25" t="s">
        <v>162</v>
      </c>
      <c r="B144" s="25" t="s">
        <v>121</v>
      </c>
      <c r="C144" s="109" t="s">
        <v>73</v>
      </c>
      <c r="D144" s="80" t="s">
        <v>533</v>
      </c>
      <c r="E144" s="25" t="s">
        <v>370</v>
      </c>
      <c r="F144" s="25">
        <v>39814</v>
      </c>
      <c r="G144" s="25" t="s">
        <v>352</v>
      </c>
      <c r="H144" s="72"/>
      <c r="I144" s="72"/>
      <c r="J144" s="25"/>
      <c r="K144" s="25"/>
      <c r="L144" s="25"/>
      <c r="M144" s="224">
        <f t="shared" ref="M144:R144" si="28">M145</f>
        <v>0</v>
      </c>
      <c r="N144" s="26">
        <f t="shared" si="28"/>
        <v>0</v>
      </c>
      <c r="O144" s="26">
        <f t="shared" si="28"/>
        <v>500</v>
      </c>
      <c r="P144" s="26">
        <f t="shared" si="28"/>
        <v>500</v>
      </c>
      <c r="Q144" s="26">
        <f t="shared" si="28"/>
        <v>500</v>
      </c>
      <c r="R144" s="26">
        <f t="shared" si="28"/>
        <v>500</v>
      </c>
      <c r="S144" s="283"/>
      <c r="T144" s="35"/>
      <c r="U144" s="35"/>
    </row>
    <row r="145" spans="1:21" s="11" customFormat="1" ht="36" customHeight="1">
      <c r="A145" s="39"/>
      <c r="B145" s="57"/>
      <c r="C145" s="317" t="s">
        <v>810</v>
      </c>
      <c r="D145" s="318"/>
      <c r="E145" s="318"/>
      <c r="F145" s="318"/>
      <c r="G145" s="319"/>
      <c r="H145" s="51" t="s">
        <v>260</v>
      </c>
      <c r="I145" s="51" t="s">
        <v>351</v>
      </c>
      <c r="J145" s="39" t="s">
        <v>270</v>
      </c>
      <c r="K145" s="39" t="s">
        <v>272</v>
      </c>
      <c r="L145" s="57"/>
      <c r="M145" s="231"/>
      <c r="N145" s="61"/>
      <c r="O145" s="40">
        <v>500</v>
      </c>
      <c r="P145" s="40">
        <v>500</v>
      </c>
      <c r="Q145" s="40">
        <v>500</v>
      </c>
      <c r="R145" s="40">
        <v>500</v>
      </c>
      <c r="S145" s="283"/>
      <c r="T145" s="35"/>
      <c r="U145" s="35"/>
    </row>
    <row r="146" spans="1:21" s="11" customFormat="1" ht="112.5">
      <c r="A146" s="25" t="s">
        <v>162</v>
      </c>
      <c r="B146" s="25" t="s">
        <v>143</v>
      </c>
      <c r="C146" s="25" t="s">
        <v>243</v>
      </c>
      <c r="D146" s="109" t="s">
        <v>534</v>
      </c>
      <c r="E146" s="33" t="s">
        <v>370</v>
      </c>
      <c r="F146" s="25">
        <v>40179</v>
      </c>
      <c r="G146" s="25" t="s">
        <v>352</v>
      </c>
      <c r="H146" s="72"/>
      <c r="I146" s="25"/>
      <c r="J146" s="25"/>
      <c r="K146" s="25"/>
      <c r="L146" s="25"/>
      <c r="M146" s="224">
        <f>M147</f>
        <v>0</v>
      </c>
      <c r="N146" s="30"/>
      <c r="O146" s="26">
        <f>O147</f>
        <v>0</v>
      </c>
      <c r="P146" s="26">
        <f t="shared" ref="P146:R146" si="29">P147</f>
        <v>0</v>
      </c>
      <c r="Q146" s="26">
        <f t="shared" si="29"/>
        <v>0</v>
      </c>
      <c r="R146" s="26">
        <f t="shared" si="29"/>
        <v>0</v>
      </c>
      <c r="S146" s="283"/>
      <c r="T146" s="35"/>
      <c r="U146" s="35"/>
    </row>
    <row r="147" spans="1:21" s="11" customFormat="1" ht="39.75" customHeight="1">
      <c r="A147" s="39"/>
      <c r="B147" s="57"/>
      <c r="C147" s="317" t="s">
        <v>724</v>
      </c>
      <c r="D147" s="318"/>
      <c r="E147" s="318"/>
      <c r="F147" s="318"/>
      <c r="G147" s="319"/>
      <c r="H147" s="51" t="s">
        <v>351</v>
      </c>
      <c r="I147" s="39">
        <v>11</v>
      </c>
      <c r="J147" s="39">
        <v>9999999999</v>
      </c>
      <c r="K147" s="39">
        <v>870</v>
      </c>
      <c r="L147" s="39"/>
      <c r="M147" s="231">
        <v>0</v>
      </c>
      <c r="N147" s="40"/>
      <c r="O147" s="40"/>
      <c r="P147" s="40"/>
      <c r="Q147" s="40"/>
      <c r="R147" s="40"/>
      <c r="S147" s="283"/>
      <c r="T147" s="35"/>
      <c r="U147" s="35"/>
    </row>
    <row r="148" spans="1:21" s="11" customFormat="1" ht="85.5" customHeight="1">
      <c r="A148" s="119" t="s">
        <v>162</v>
      </c>
      <c r="B148" s="25" t="s">
        <v>398</v>
      </c>
      <c r="C148" s="120" t="s">
        <v>571</v>
      </c>
      <c r="D148" s="80" t="s">
        <v>533</v>
      </c>
      <c r="E148" s="33" t="s">
        <v>370</v>
      </c>
      <c r="F148" s="25">
        <v>42736</v>
      </c>
      <c r="G148" s="25" t="s">
        <v>352</v>
      </c>
      <c r="H148" s="119"/>
      <c r="I148" s="119"/>
      <c r="J148" s="119"/>
      <c r="K148" s="119"/>
      <c r="L148" s="119"/>
      <c r="M148" s="240">
        <f>M149</f>
        <v>0</v>
      </c>
      <c r="N148" s="121"/>
      <c r="O148" s="121">
        <f>O149</f>
        <v>460.1</v>
      </c>
      <c r="P148" s="121">
        <f t="shared" ref="P148:R148" si="30">P149</f>
        <v>3363.3</v>
      </c>
      <c r="Q148" s="121">
        <f t="shared" si="30"/>
        <v>0</v>
      </c>
      <c r="R148" s="121">
        <f t="shared" si="30"/>
        <v>0</v>
      </c>
      <c r="S148" s="283"/>
      <c r="T148" s="35"/>
      <c r="U148" s="35"/>
    </row>
    <row r="149" spans="1:21" s="11" customFormat="1" ht="18.75" customHeight="1">
      <c r="A149" s="39"/>
      <c r="B149" s="55"/>
      <c r="C149" s="317" t="s">
        <v>542</v>
      </c>
      <c r="D149" s="318"/>
      <c r="E149" s="318"/>
      <c r="F149" s="318"/>
      <c r="G149" s="319"/>
      <c r="H149" s="39" t="s">
        <v>80</v>
      </c>
      <c r="I149" s="39">
        <v>12</v>
      </c>
      <c r="J149" s="39">
        <v>9990021240</v>
      </c>
      <c r="K149" s="39">
        <v>870</v>
      </c>
      <c r="L149" s="39"/>
      <c r="M149" s="231"/>
      <c r="N149" s="40"/>
      <c r="O149" s="40">
        <v>460.1</v>
      </c>
      <c r="P149" s="40">
        <v>3363.3</v>
      </c>
      <c r="Q149" s="40">
        <v>0</v>
      </c>
      <c r="R149" s="40"/>
      <c r="S149" s="283"/>
      <c r="T149" s="35"/>
      <c r="U149" s="35"/>
    </row>
    <row r="150" spans="1:21" s="11" customFormat="1" ht="16.899999999999999" hidden="1" customHeight="1">
      <c r="A150" s="39"/>
      <c r="B150" s="55"/>
      <c r="C150" s="17"/>
      <c r="D150" s="18"/>
      <c r="E150" s="122"/>
      <c r="F150" s="122"/>
      <c r="G150" s="122"/>
      <c r="H150" s="78"/>
      <c r="I150" s="123"/>
      <c r="J150" s="123"/>
      <c r="K150" s="123"/>
      <c r="L150" s="123"/>
      <c r="M150" s="231">
        <v>4000</v>
      </c>
      <c r="N150" s="40"/>
      <c r="O150" s="40"/>
      <c r="P150" s="40"/>
      <c r="Q150" s="40"/>
      <c r="R150" s="40"/>
      <c r="S150" s="283"/>
      <c r="T150" s="35"/>
      <c r="U150" s="35"/>
    </row>
    <row r="151" spans="1:21" s="11" customFormat="1" ht="15.75" customHeight="1">
      <c r="A151" s="124" t="s">
        <v>92</v>
      </c>
      <c r="B151" s="388" t="s">
        <v>122</v>
      </c>
      <c r="C151" s="391" t="s">
        <v>329</v>
      </c>
      <c r="D151" s="392"/>
      <c r="E151" s="392"/>
      <c r="F151" s="392"/>
      <c r="G151" s="392"/>
      <c r="H151" s="392"/>
      <c r="I151" s="392"/>
      <c r="J151" s="392"/>
      <c r="K151" s="392"/>
      <c r="L151" s="393"/>
      <c r="M151" s="252">
        <f>M154+M164+M167+M169+M159+M171+M173</f>
        <v>7426.9</v>
      </c>
      <c r="N151" s="252">
        <f t="shared" ref="N151:R151" si="31">N154+N164+N167+N169+N159+N171+N173</f>
        <v>7426.5999999999995</v>
      </c>
      <c r="O151" s="252">
        <f t="shared" si="31"/>
        <v>12388.7</v>
      </c>
      <c r="P151" s="252">
        <f t="shared" si="31"/>
        <v>7471.0000000000009</v>
      </c>
      <c r="Q151" s="252">
        <f t="shared" si="31"/>
        <v>7271.0000000000009</v>
      </c>
      <c r="R151" s="252">
        <f t="shared" si="31"/>
        <v>7271.0000000000009</v>
      </c>
      <c r="S151" s="284"/>
      <c r="T151" s="35"/>
      <c r="U151" s="35"/>
    </row>
    <row r="152" spans="1:21" s="11" customFormat="1" ht="15.75" customHeight="1">
      <c r="A152" s="127"/>
      <c r="B152" s="390"/>
      <c r="C152" s="376" t="s">
        <v>95</v>
      </c>
      <c r="D152" s="377"/>
      <c r="E152" s="377"/>
      <c r="F152" s="377"/>
      <c r="G152" s="377"/>
      <c r="H152" s="377"/>
      <c r="I152" s="377"/>
      <c r="J152" s="377"/>
      <c r="K152" s="378"/>
      <c r="L152" s="125"/>
      <c r="M152" s="128"/>
      <c r="N152" s="128"/>
      <c r="O152" s="129"/>
      <c r="P152" s="129"/>
      <c r="Q152" s="129"/>
      <c r="R152" s="129"/>
      <c r="S152" s="284"/>
      <c r="T152" s="35"/>
      <c r="U152" s="35"/>
    </row>
    <row r="153" spans="1:21" s="11" customFormat="1" ht="15.75" customHeight="1">
      <c r="A153" s="99"/>
      <c r="B153" s="389"/>
      <c r="C153" s="376" t="s">
        <v>96</v>
      </c>
      <c r="D153" s="377"/>
      <c r="E153" s="377"/>
      <c r="F153" s="377"/>
      <c r="G153" s="377"/>
      <c r="H153" s="377"/>
      <c r="I153" s="377"/>
      <c r="J153" s="377"/>
      <c r="K153" s="378"/>
      <c r="L153" s="130"/>
      <c r="M153" s="129"/>
      <c r="N153" s="129"/>
      <c r="O153" s="129"/>
      <c r="P153" s="129"/>
      <c r="Q153" s="129"/>
      <c r="R153" s="129"/>
      <c r="S153" s="283"/>
      <c r="T153" s="35"/>
      <c r="U153" s="35"/>
    </row>
    <row r="154" spans="1:21" s="11" customFormat="1" ht="96" customHeight="1">
      <c r="A154" s="23">
        <v>767</v>
      </c>
      <c r="B154" s="23" t="s">
        <v>379</v>
      </c>
      <c r="C154" s="25" t="s">
        <v>256</v>
      </c>
      <c r="D154" s="25" t="s">
        <v>97</v>
      </c>
      <c r="E154" s="25" t="s">
        <v>370</v>
      </c>
      <c r="F154" s="25" t="s">
        <v>257</v>
      </c>
      <c r="G154" s="25" t="s">
        <v>352</v>
      </c>
      <c r="H154" s="2"/>
      <c r="I154" s="25"/>
      <c r="J154" s="25"/>
      <c r="K154" s="25"/>
      <c r="L154" s="25"/>
      <c r="M154" s="26">
        <f t="shared" ref="M154:R154" si="32">M155+M156+M157+M158</f>
        <v>4940.5</v>
      </c>
      <c r="N154" s="26">
        <f t="shared" si="32"/>
        <v>4940.5</v>
      </c>
      <c r="O154" s="26">
        <f t="shared" si="32"/>
        <v>5366.8000000000011</v>
      </c>
      <c r="P154" s="26">
        <f t="shared" si="32"/>
        <v>5365.7000000000007</v>
      </c>
      <c r="Q154" s="26">
        <f t="shared" si="32"/>
        <v>5365.7000000000007</v>
      </c>
      <c r="R154" s="26">
        <f t="shared" si="32"/>
        <v>5365.7000000000007</v>
      </c>
      <c r="S154" s="283"/>
      <c r="T154" s="35"/>
      <c r="U154" s="35"/>
    </row>
    <row r="155" spans="1:21" s="11" customFormat="1" ht="83.25" customHeight="1">
      <c r="A155" s="55"/>
      <c r="B155" s="36"/>
      <c r="C155" s="317" t="s">
        <v>772</v>
      </c>
      <c r="D155" s="318"/>
      <c r="E155" s="318"/>
      <c r="F155" s="318"/>
      <c r="G155" s="319"/>
      <c r="H155" s="64" t="s">
        <v>351</v>
      </c>
      <c r="I155" s="57">
        <v>13</v>
      </c>
      <c r="J155" s="105" t="s">
        <v>311</v>
      </c>
      <c r="K155" s="105" t="s">
        <v>332</v>
      </c>
      <c r="L155" s="105"/>
      <c r="M155" s="61">
        <v>3796.5</v>
      </c>
      <c r="N155" s="61">
        <v>3796.5</v>
      </c>
      <c r="O155" s="61">
        <v>4101.6000000000004</v>
      </c>
      <c r="P155" s="61">
        <v>4101.6000000000004</v>
      </c>
      <c r="Q155" s="61">
        <v>4101.6000000000004</v>
      </c>
      <c r="R155" s="61">
        <v>4101.6000000000004</v>
      </c>
      <c r="S155" s="283"/>
      <c r="T155" s="35"/>
      <c r="U155" s="35"/>
    </row>
    <row r="156" spans="1:21" s="11" customFormat="1" ht="33.75" customHeight="1">
      <c r="A156" s="36"/>
      <c r="B156" s="37"/>
      <c r="C156" s="314" t="s">
        <v>812</v>
      </c>
      <c r="D156" s="315"/>
      <c r="E156" s="315"/>
      <c r="F156" s="315"/>
      <c r="G156" s="316"/>
      <c r="H156" s="259" t="s">
        <v>351</v>
      </c>
      <c r="I156" s="297" t="s">
        <v>260</v>
      </c>
      <c r="J156" s="105" t="s">
        <v>311</v>
      </c>
      <c r="K156" s="105">
        <v>112</v>
      </c>
      <c r="L156" s="105"/>
      <c r="M156" s="61">
        <v>0.8</v>
      </c>
      <c r="N156" s="61">
        <v>0.8</v>
      </c>
      <c r="O156" s="61">
        <v>1.6</v>
      </c>
      <c r="P156" s="61">
        <v>0.5</v>
      </c>
      <c r="Q156" s="61"/>
      <c r="R156" s="61"/>
      <c r="S156" s="283"/>
      <c r="T156" s="35"/>
      <c r="U156" s="35"/>
    </row>
    <row r="157" spans="1:21" s="11" customFormat="1" ht="22.9" customHeight="1">
      <c r="A157" s="36"/>
      <c r="B157" s="37"/>
      <c r="C157" s="317" t="s">
        <v>715</v>
      </c>
      <c r="D157" s="318"/>
      <c r="E157" s="318"/>
      <c r="F157" s="318"/>
      <c r="G157" s="319"/>
      <c r="H157" s="64" t="s">
        <v>351</v>
      </c>
      <c r="I157" s="57">
        <v>13</v>
      </c>
      <c r="J157" s="105" t="s">
        <v>311</v>
      </c>
      <c r="K157" s="105" t="s">
        <v>49</v>
      </c>
      <c r="L157" s="105"/>
      <c r="M157" s="61">
        <v>1131.2</v>
      </c>
      <c r="N157" s="61">
        <v>1131.2</v>
      </c>
      <c r="O157" s="61">
        <v>1238.5999999999999</v>
      </c>
      <c r="P157" s="61">
        <v>1238.5999999999999</v>
      </c>
      <c r="Q157" s="61">
        <v>1238.5999999999999</v>
      </c>
      <c r="R157" s="61">
        <v>1238.5999999999999</v>
      </c>
      <c r="S157" s="283"/>
      <c r="T157" s="35"/>
      <c r="U157" s="35"/>
    </row>
    <row r="158" spans="1:21" s="11" customFormat="1" ht="59.25" customHeight="1">
      <c r="A158" s="36"/>
      <c r="B158" s="37"/>
      <c r="C158" s="317" t="s">
        <v>813</v>
      </c>
      <c r="D158" s="318"/>
      <c r="E158" s="318"/>
      <c r="F158" s="318"/>
      <c r="G158" s="319"/>
      <c r="H158" s="64" t="s">
        <v>351</v>
      </c>
      <c r="I158" s="57">
        <v>13</v>
      </c>
      <c r="J158" s="105" t="s">
        <v>312</v>
      </c>
      <c r="K158" s="105" t="s">
        <v>120</v>
      </c>
      <c r="L158" s="105"/>
      <c r="M158" s="61">
        <v>12</v>
      </c>
      <c r="N158" s="61">
        <v>12</v>
      </c>
      <c r="O158" s="61">
        <v>25</v>
      </c>
      <c r="P158" s="61">
        <v>25</v>
      </c>
      <c r="Q158" s="61">
        <v>25.5</v>
      </c>
      <c r="R158" s="61">
        <v>25.5</v>
      </c>
      <c r="S158" s="283"/>
      <c r="T158" s="35"/>
      <c r="U158" s="35"/>
    </row>
    <row r="159" spans="1:21" s="11" customFormat="1" ht="105.75" customHeight="1">
      <c r="A159" s="274">
        <v>767</v>
      </c>
      <c r="B159" s="23" t="s">
        <v>380</v>
      </c>
      <c r="C159" s="25" t="s">
        <v>416</v>
      </c>
      <c r="D159" s="25" t="s">
        <v>8</v>
      </c>
      <c r="E159" s="25" t="s">
        <v>370</v>
      </c>
      <c r="F159" s="25">
        <v>40892</v>
      </c>
      <c r="G159" s="25" t="s">
        <v>352</v>
      </c>
      <c r="H159" s="2"/>
      <c r="I159" s="25"/>
      <c r="J159" s="48"/>
      <c r="K159" s="48"/>
      <c r="L159" s="25"/>
      <c r="M159" s="26">
        <f>M160+M161+M163+M162</f>
        <v>828.5</v>
      </c>
      <c r="N159" s="26">
        <f>N160+N161+N163+N162</f>
        <v>828.5</v>
      </c>
      <c r="O159" s="26">
        <f>O160+O161+O163+O162</f>
        <v>1052.4000000000001</v>
      </c>
      <c r="P159" s="26">
        <f>P160+P161+P163</f>
        <v>905.30000000000007</v>
      </c>
      <c r="Q159" s="26">
        <f>Q160+Q161+Q163</f>
        <v>905.30000000000007</v>
      </c>
      <c r="R159" s="26">
        <f>R160+R161+R163</f>
        <v>905.30000000000007</v>
      </c>
      <c r="S159" s="283"/>
      <c r="T159" s="35"/>
      <c r="U159" s="35"/>
    </row>
    <row r="160" spans="1:21" s="11" customFormat="1" ht="64.5" customHeight="1">
      <c r="A160" s="23"/>
      <c r="B160" s="37"/>
      <c r="C160" s="317" t="s">
        <v>774</v>
      </c>
      <c r="D160" s="318"/>
      <c r="E160" s="318"/>
      <c r="F160" s="318"/>
      <c r="G160" s="319"/>
      <c r="H160" s="64" t="s">
        <v>351</v>
      </c>
      <c r="I160" s="57">
        <v>13</v>
      </c>
      <c r="J160" s="105" t="s">
        <v>273</v>
      </c>
      <c r="K160" s="105" t="s">
        <v>110</v>
      </c>
      <c r="L160" s="57"/>
      <c r="M160" s="61">
        <v>561</v>
      </c>
      <c r="N160" s="61">
        <v>561</v>
      </c>
      <c r="O160" s="61">
        <v>616.29999999999995</v>
      </c>
      <c r="P160" s="61">
        <v>616.20000000000005</v>
      </c>
      <c r="Q160" s="61">
        <v>616.20000000000005</v>
      </c>
      <c r="R160" s="61">
        <v>616.20000000000005</v>
      </c>
      <c r="S160" s="283"/>
      <c r="T160" s="35"/>
      <c r="U160" s="35"/>
    </row>
    <row r="161" spans="1:21" s="11" customFormat="1" ht="18" customHeight="1">
      <c r="A161" s="36"/>
      <c r="B161" s="37"/>
      <c r="C161" s="317" t="s">
        <v>556</v>
      </c>
      <c r="D161" s="318"/>
      <c r="E161" s="318"/>
      <c r="F161" s="318"/>
      <c r="G161" s="319"/>
      <c r="H161" s="64" t="s">
        <v>351</v>
      </c>
      <c r="I161" s="57">
        <v>13</v>
      </c>
      <c r="J161" s="105" t="s">
        <v>273</v>
      </c>
      <c r="K161" s="105" t="s">
        <v>283</v>
      </c>
      <c r="L161" s="57"/>
      <c r="M161" s="61">
        <v>167.3</v>
      </c>
      <c r="N161" s="61">
        <v>167.3</v>
      </c>
      <c r="O161" s="61">
        <v>183.6</v>
      </c>
      <c r="P161" s="61">
        <v>186.1</v>
      </c>
      <c r="Q161" s="61">
        <v>186.1</v>
      </c>
      <c r="R161" s="61">
        <v>186.1</v>
      </c>
      <c r="S161" s="283"/>
      <c r="T161" s="35"/>
      <c r="U161" s="35"/>
    </row>
    <row r="162" spans="1:21" s="11" customFormat="1" ht="62.25" customHeight="1">
      <c r="A162" s="36"/>
      <c r="B162" s="37"/>
      <c r="C162" s="317" t="s">
        <v>723</v>
      </c>
      <c r="D162" s="318"/>
      <c r="E162" s="318"/>
      <c r="F162" s="318"/>
      <c r="G162" s="319"/>
      <c r="H162" s="64" t="s">
        <v>351</v>
      </c>
      <c r="I162" s="57">
        <v>13</v>
      </c>
      <c r="J162" s="105" t="s">
        <v>273</v>
      </c>
      <c r="K162" s="131">
        <v>852</v>
      </c>
      <c r="L162" s="57"/>
      <c r="M162" s="61">
        <v>4.7</v>
      </c>
      <c r="N162" s="61">
        <v>4.7</v>
      </c>
      <c r="O162" s="61">
        <v>2.5</v>
      </c>
      <c r="P162" s="61"/>
      <c r="Q162" s="61"/>
      <c r="R162" s="61"/>
      <c r="S162" s="283"/>
      <c r="T162" s="35"/>
      <c r="U162" s="35"/>
    </row>
    <row r="163" spans="1:21" s="11" customFormat="1" ht="102" customHeight="1">
      <c r="A163" s="36"/>
      <c r="B163" s="37"/>
      <c r="C163" s="317" t="s">
        <v>731</v>
      </c>
      <c r="D163" s="318"/>
      <c r="E163" s="318"/>
      <c r="F163" s="318"/>
      <c r="G163" s="319"/>
      <c r="H163" s="64" t="s">
        <v>351</v>
      </c>
      <c r="I163" s="57">
        <v>13</v>
      </c>
      <c r="J163" s="105" t="s">
        <v>273</v>
      </c>
      <c r="K163" s="105" t="s">
        <v>120</v>
      </c>
      <c r="L163" s="57"/>
      <c r="M163" s="61">
        <v>95.5</v>
      </c>
      <c r="N163" s="61">
        <v>95.5</v>
      </c>
      <c r="O163" s="61">
        <v>250</v>
      </c>
      <c r="P163" s="61">
        <v>103</v>
      </c>
      <c r="Q163" s="61">
        <v>103</v>
      </c>
      <c r="R163" s="61">
        <v>103</v>
      </c>
      <c r="S163" s="283"/>
      <c r="T163" s="35"/>
      <c r="U163" s="35"/>
    </row>
    <row r="164" spans="1:21" s="11" customFormat="1" ht="97.5" customHeight="1">
      <c r="A164" s="23">
        <v>767</v>
      </c>
      <c r="B164" s="23" t="s">
        <v>381</v>
      </c>
      <c r="C164" s="48" t="s">
        <v>407</v>
      </c>
      <c r="D164" s="25" t="s">
        <v>97</v>
      </c>
      <c r="E164" s="132" t="s">
        <v>370</v>
      </c>
      <c r="F164" s="49" t="s">
        <v>318</v>
      </c>
      <c r="G164" s="34" t="s">
        <v>242</v>
      </c>
      <c r="H164" s="49"/>
      <c r="I164" s="49"/>
      <c r="J164" s="49"/>
      <c r="K164" s="49"/>
      <c r="L164" s="25"/>
      <c r="M164" s="26">
        <f>M165</f>
        <v>201.7</v>
      </c>
      <c r="N164" s="26">
        <f>N165</f>
        <v>201.4</v>
      </c>
      <c r="O164" s="26">
        <f>O165+O166</f>
        <v>269.5</v>
      </c>
      <c r="P164" s="26">
        <f>P165+P166</f>
        <v>300</v>
      </c>
      <c r="Q164" s="26">
        <f>Q165+Q166</f>
        <v>300</v>
      </c>
      <c r="R164" s="26">
        <f>R165+R166</f>
        <v>300</v>
      </c>
      <c r="S164" s="283"/>
      <c r="T164" s="133"/>
      <c r="U164" s="35"/>
    </row>
    <row r="165" spans="1:21" s="11" customFormat="1" ht="21" customHeight="1">
      <c r="A165" s="36"/>
      <c r="B165" s="37"/>
      <c r="C165" s="347" t="s">
        <v>813</v>
      </c>
      <c r="D165" s="348"/>
      <c r="E165" s="348"/>
      <c r="F165" s="348"/>
      <c r="G165" s="349"/>
      <c r="H165" s="92" t="s">
        <v>80</v>
      </c>
      <c r="I165" s="92" t="s">
        <v>74</v>
      </c>
      <c r="J165" s="92" t="s">
        <v>275</v>
      </c>
      <c r="K165" s="92">
        <v>244</v>
      </c>
      <c r="L165" s="39"/>
      <c r="M165" s="134">
        <v>201.7</v>
      </c>
      <c r="N165" s="134">
        <v>201.4</v>
      </c>
      <c r="O165" s="134"/>
      <c r="P165" s="134"/>
      <c r="Q165" s="134"/>
      <c r="R165" s="134"/>
      <c r="S165" s="283"/>
      <c r="T165" s="135"/>
      <c r="U165" s="35"/>
    </row>
    <row r="166" spans="1:21" s="11" customFormat="1" ht="39" customHeight="1">
      <c r="A166" s="36"/>
      <c r="B166" s="37"/>
      <c r="C166" s="373"/>
      <c r="D166" s="374"/>
      <c r="E166" s="374"/>
      <c r="F166" s="374"/>
      <c r="G166" s="375"/>
      <c r="H166" s="92" t="s">
        <v>80</v>
      </c>
      <c r="I166" s="92" t="s">
        <v>74</v>
      </c>
      <c r="J166" s="92" t="s">
        <v>625</v>
      </c>
      <c r="K166" s="92">
        <v>244</v>
      </c>
      <c r="L166" s="39"/>
      <c r="M166" s="134"/>
      <c r="N166" s="134"/>
      <c r="O166" s="134">
        <v>269.5</v>
      </c>
      <c r="P166" s="134">
        <v>300</v>
      </c>
      <c r="Q166" s="134">
        <v>300</v>
      </c>
      <c r="R166" s="134">
        <v>300</v>
      </c>
      <c r="S166" s="283"/>
      <c r="T166" s="135"/>
      <c r="U166" s="35"/>
    </row>
    <row r="167" spans="1:21" s="11" customFormat="1" ht="134.25" customHeight="1">
      <c r="A167" s="23">
        <v>767</v>
      </c>
      <c r="B167" s="23" t="s">
        <v>382</v>
      </c>
      <c r="C167" s="49" t="s">
        <v>414</v>
      </c>
      <c r="D167" s="136" t="s">
        <v>726</v>
      </c>
      <c r="E167" s="33" t="s">
        <v>370</v>
      </c>
      <c r="F167" s="49" t="s">
        <v>318</v>
      </c>
      <c r="G167" s="25" t="s">
        <v>352</v>
      </c>
      <c r="H167" s="49"/>
      <c r="I167" s="49"/>
      <c r="J167" s="49"/>
      <c r="K167" s="49"/>
      <c r="L167" s="25"/>
      <c r="M167" s="137">
        <f t="shared" ref="M167:R167" si="33">M168</f>
        <v>402.7</v>
      </c>
      <c r="N167" s="137">
        <f t="shared" si="33"/>
        <v>402.7</v>
      </c>
      <c r="O167" s="137">
        <f t="shared" si="33"/>
        <v>500</v>
      </c>
      <c r="P167" s="137">
        <f t="shared" si="33"/>
        <v>700</v>
      </c>
      <c r="Q167" s="137">
        <f t="shared" si="33"/>
        <v>500</v>
      </c>
      <c r="R167" s="137">
        <f t="shared" si="33"/>
        <v>500</v>
      </c>
      <c r="S167" s="283"/>
      <c r="T167" s="35"/>
      <c r="U167" s="35"/>
    </row>
    <row r="168" spans="1:21" s="11" customFormat="1" ht="65.25" customHeight="1">
      <c r="A168" s="36"/>
      <c r="B168" s="37"/>
      <c r="C168" s="317" t="s">
        <v>725</v>
      </c>
      <c r="D168" s="318"/>
      <c r="E168" s="318"/>
      <c r="F168" s="318"/>
      <c r="G168" s="319"/>
      <c r="H168" s="92" t="s">
        <v>80</v>
      </c>
      <c r="I168" s="92">
        <v>12</v>
      </c>
      <c r="J168" s="92" t="s">
        <v>52</v>
      </c>
      <c r="K168" s="92">
        <v>244</v>
      </c>
      <c r="L168" s="39"/>
      <c r="M168" s="40">
        <v>402.7</v>
      </c>
      <c r="N168" s="40">
        <v>402.7</v>
      </c>
      <c r="O168" s="40">
        <v>500</v>
      </c>
      <c r="P168" s="40">
        <v>700</v>
      </c>
      <c r="Q168" s="40">
        <v>500</v>
      </c>
      <c r="R168" s="40">
        <v>500</v>
      </c>
      <c r="S168" s="283"/>
      <c r="T168" s="35"/>
      <c r="U168" s="35"/>
    </row>
    <row r="169" spans="1:21" s="11" customFormat="1" ht="135.75" customHeight="1">
      <c r="A169" s="23">
        <v>767</v>
      </c>
      <c r="B169" s="23" t="s">
        <v>383</v>
      </c>
      <c r="C169" s="49" t="s">
        <v>421</v>
      </c>
      <c r="D169" s="136" t="s">
        <v>726</v>
      </c>
      <c r="E169" s="33" t="s">
        <v>370</v>
      </c>
      <c r="F169" s="49" t="s">
        <v>318</v>
      </c>
      <c r="G169" s="25" t="s">
        <v>352</v>
      </c>
      <c r="H169" s="49"/>
      <c r="I169" s="49"/>
      <c r="J169" s="49"/>
      <c r="K169" s="49"/>
      <c r="L169" s="49"/>
      <c r="M169" s="138">
        <f t="shared" ref="M169:R169" si="34">M170</f>
        <v>1053.5</v>
      </c>
      <c r="N169" s="138">
        <f t="shared" si="34"/>
        <v>1053.5</v>
      </c>
      <c r="O169" s="138">
        <f t="shared" si="34"/>
        <v>200</v>
      </c>
      <c r="P169" s="138">
        <f t="shared" si="34"/>
        <v>200</v>
      </c>
      <c r="Q169" s="138">
        <f t="shared" si="34"/>
        <v>200</v>
      </c>
      <c r="R169" s="138">
        <f t="shared" si="34"/>
        <v>200</v>
      </c>
      <c r="S169" s="291"/>
      <c r="T169" s="35"/>
      <c r="U169" s="35"/>
    </row>
    <row r="170" spans="1:21" s="11" customFormat="1" ht="48.75" customHeight="1">
      <c r="A170" s="36"/>
      <c r="B170" s="37"/>
      <c r="C170" s="317" t="s">
        <v>725</v>
      </c>
      <c r="D170" s="318"/>
      <c r="E170" s="318"/>
      <c r="F170" s="318"/>
      <c r="G170" s="319"/>
      <c r="H170" s="92" t="s">
        <v>351</v>
      </c>
      <c r="I170" s="92">
        <v>13</v>
      </c>
      <c r="J170" s="92" t="s">
        <v>276</v>
      </c>
      <c r="K170" s="92">
        <v>244</v>
      </c>
      <c r="L170" s="139"/>
      <c r="M170" s="140">
        <v>1053.5</v>
      </c>
      <c r="N170" s="140">
        <v>1053.5</v>
      </c>
      <c r="O170" s="40">
        <v>200</v>
      </c>
      <c r="P170" s="40">
        <v>200</v>
      </c>
      <c r="Q170" s="40">
        <v>200</v>
      </c>
      <c r="R170" s="40">
        <v>200</v>
      </c>
      <c r="S170" s="283"/>
      <c r="T170" s="35"/>
      <c r="U170" s="35"/>
    </row>
    <row r="171" spans="1:21" s="11" customFormat="1" ht="102.75" customHeight="1">
      <c r="A171" s="23">
        <v>767</v>
      </c>
      <c r="B171" s="23" t="s">
        <v>358</v>
      </c>
      <c r="C171" s="83" t="s">
        <v>572</v>
      </c>
      <c r="D171" s="83" t="s">
        <v>28</v>
      </c>
      <c r="E171" s="49" t="s">
        <v>370</v>
      </c>
      <c r="F171" s="49" t="s">
        <v>318</v>
      </c>
      <c r="G171" s="34" t="s">
        <v>249</v>
      </c>
      <c r="H171" s="25"/>
      <c r="I171" s="25"/>
      <c r="J171" s="25"/>
      <c r="K171" s="25"/>
      <c r="L171" s="23"/>
      <c r="M171" s="138">
        <f t="shared" ref="M171:R171" si="35">M172</f>
        <v>0</v>
      </c>
      <c r="N171" s="138">
        <f t="shared" si="35"/>
        <v>0</v>
      </c>
      <c r="O171" s="138">
        <f t="shared" si="35"/>
        <v>5000</v>
      </c>
      <c r="P171" s="138">
        <f t="shared" si="35"/>
        <v>0</v>
      </c>
      <c r="Q171" s="138">
        <f t="shared" si="35"/>
        <v>0</v>
      </c>
      <c r="R171" s="138">
        <f t="shared" si="35"/>
        <v>0</v>
      </c>
      <c r="S171" s="292"/>
      <c r="T171" s="35"/>
      <c r="U171" s="35"/>
    </row>
    <row r="172" spans="1:21" s="11" customFormat="1" ht="37.5" customHeight="1">
      <c r="A172" s="36"/>
      <c r="B172" s="37"/>
      <c r="C172" s="317" t="s">
        <v>581</v>
      </c>
      <c r="D172" s="318"/>
      <c r="E172" s="318"/>
      <c r="F172" s="318"/>
      <c r="G172" s="319"/>
      <c r="H172" s="92" t="s">
        <v>80</v>
      </c>
      <c r="I172" s="277" t="s">
        <v>252</v>
      </c>
      <c r="J172" s="92" t="s">
        <v>279</v>
      </c>
      <c r="K172" s="92">
        <v>814</v>
      </c>
      <c r="L172" s="139"/>
      <c r="M172" s="140"/>
      <c r="N172" s="140"/>
      <c r="O172" s="40">
        <v>5000</v>
      </c>
      <c r="P172" s="40"/>
      <c r="Q172" s="40"/>
      <c r="R172" s="40"/>
      <c r="S172" s="283"/>
      <c r="T172" s="35"/>
      <c r="U172" s="35"/>
    </row>
    <row r="173" spans="1:21" s="11" customFormat="1" ht="105.75" customHeight="1">
      <c r="A173" s="23">
        <v>767</v>
      </c>
      <c r="B173" s="23" t="s">
        <v>121</v>
      </c>
      <c r="C173" s="83" t="s">
        <v>418</v>
      </c>
      <c r="D173" s="25" t="s">
        <v>97</v>
      </c>
      <c r="E173" s="49" t="s">
        <v>370</v>
      </c>
      <c r="F173" s="49" t="s">
        <v>318</v>
      </c>
      <c r="G173" s="25" t="s">
        <v>81</v>
      </c>
      <c r="H173" s="94"/>
      <c r="I173" s="49"/>
      <c r="J173" s="49"/>
      <c r="K173" s="49"/>
      <c r="L173" s="141"/>
      <c r="M173" s="142">
        <f t="shared" ref="M173:R173" si="36">M174</f>
        <v>0</v>
      </c>
      <c r="N173" s="142">
        <f t="shared" si="36"/>
        <v>0</v>
      </c>
      <c r="O173" s="142">
        <f t="shared" si="36"/>
        <v>0</v>
      </c>
      <c r="P173" s="142">
        <f t="shared" si="36"/>
        <v>0</v>
      </c>
      <c r="Q173" s="142">
        <f t="shared" si="36"/>
        <v>0</v>
      </c>
      <c r="R173" s="142">
        <f t="shared" si="36"/>
        <v>0</v>
      </c>
      <c r="S173" s="283"/>
      <c r="T173" s="35"/>
      <c r="U173" s="35"/>
    </row>
    <row r="174" spans="1:21" s="11" customFormat="1" ht="22.5" customHeight="1">
      <c r="A174" s="74"/>
      <c r="B174" s="143"/>
      <c r="C174" s="314" t="s">
        <v>622</v>
      </c>
      <c r="D174" s="315"/>
      <c r="E174" s="315"/>
      <c r="F174" s="315"/>
      <c r="G174" s="316"/>
      <c r="H174" s="64" t="s">
        <v>80</v>
      </c>
      <c r="I174" s="65" t="s">
        <v>250</v>
      </c>
      <c r="J174" s="64">
        <v>1010120220</v>
      </c>
      <c r="K174" s="65" t="s">
        <v>120</v>
      </c>
      <c r="L174" s="144"/>
      <c r="M174" s="145"/>
      <c r="N174" s="145"/>
      <c r="O174" s="66"/>
      <c r="P174" s="66"/>
      <c r="Q174" s="66"/>
      <c r="R174" s="66"/>
      <c r="S174" s="283"/>
      <c r="T174" s="35"/>
      <c r="U174" s="35"/>
    </row>
    <row r="175" spans="1:21" s="11" customFormat="1" ht="15.75" hidden="1" customHeight="1">
      <c r="A175" s="36"/>
      <c r="B175" s="37"/>
      <c r="C175" s="317"/>
      <c r="D175" s="318"/>
      <c r="E175" s="318"/>
      <c r="F175" s="318"/>
      <c r="G175" s="319"/>
      <c r="H175" s="38"/>
      <c r="I175" s="39"/>
      <c r="J175" s="38"/>
      <c r="K175" s="39"/>
      <c r="L175" s="146"/>
      <c r="M175" s="241">
        <f>M178+M183</f>
        <v>0.2</v>
      </c>
      <c r="N175" s="140"/>
      <c r="O175" s="40"/>
      <c r="P175" s="40"/>
      <c r="Q175" s="40"/>
      <c r="R175" s="40"/>
      <c r="S175" s="283"/>
      <c r="T175" s="35"/>
      <c r="U175" s="35"/>
    </row>
    <row r="176" spans="1:21" s="11" customFormat="1">
      <c r="A176" s="147" t="s">
        <v>39</v>
      </c>
      <c r="B176" s="148"/>
      <c r="C176" s="396" t="s">
        <v>377</v>
      </c>
      <c r="D176" s="397"/>
      <c r="E176" s="397"/>
      <c r="F176" s="397"/>
      <c r="G176" s="397"/>
      <c r="H176" s="397"/>
      <c r="I176" s="397"/>
      <c r="J176" s="397"/>
      <c r="K176" s="397"/>
      <c r="L176" s="398"/>
      <c r="M176" s="126">
        <f>M179+M184</f>
        <v>3709.2999999999997</v>
      </c>
      <c r="N176" s="126">
        <f>N179+N184</f>
        <v>3708.1</v>
      </c>
      <c r="O176" s="126">
        <f>O179+O184</f>
        <v>3685.4</v>
      </c>
      <c r="P176" s="126">
        <f>P179+P184</f>
        <v>3500.6000000000004</v>
      </c>
      <c r="Q176" s="126">
        <f>Q179+Q184</f>
        <v>3500.6000000000004</v>
      </c>
      <c r="R176" s="126">
        <f>R179+R184</f>
        <v>3500.6000000000004</v>
      </c>
      <c r="S176" s="284"/>
      <c r="T176" s="35"/>
      <c r="U176" s="35"/>
    </row>
    <row r="177" spans="1:21" s="11" customFormat="1" ht="15.75" customHeight="1">
      <c r="A177" s="149"/>
      <c r="B177" s="388" t="s">
        <v>150</v>
      </c>
      <c r="C177" s="376" t="s">
        <v>95</v>
      </c>
      <c r="D177" s="377"/>
      <c r="E177" s="377"/>
      <c r="F177" s="377"/>
      <c r="G177" s="377"/>
      <c r="H177" s="377"/>
      <c r="I177" s="377"/>
      <c r="J177" s="377"/>
      <c r="K177" s="378"/>
      <c r="L177" s="150"/>
      <c r="M177" s="151"/>
      <c r="N177" s="151"/>
      <c r="O177" s="152"/>
      <c r="P177" s="152"/>
      <c r="Q177" s="152"/>
      <c r="R177" s="152"/>
      <c r="S177" s="284"/>
      <c r="T177" s="35"/>
      <c r="U177" s="35"/>
    </row>
    <row r="178" spans="1:21" s="11" customFormat="1" ht="15.75" customHeight="1">
      <c r="A178" s="149"/>
      <c r="B178" s="389"/>
      <c r="C178" s="376" t="s">
        <v>96</v>
      </c>
      <c r="D178" s="377"/>
      <c r="E178" s="377"/>
      <c r="F178" s="377"/>
      <c r="G178" s="377"/>
      <c r="H178" s="377"/>
      <c r="I178" s="377"/>
      <c r="J178" s="377"/>
      <c r="K178" s="378"/>
      <c r="L178" s="153"/>
      <c r="M178" s="151"/>
      <c r="N178" s="151"/>
      <c r="O178" s="152"/>
      <c r="P178" s="152"/>
      <c r="Q178" s="152"/>
      <c r="R178" s="152"/>
      <c r="S178" s="284"/>
      <c r="T178" s="35"/>
      <c r="U178" s="35"/>
    </row>
    <row r="179" spans="1:21" s="11" customFormat="1" ht="112.5">
      <c r="A179" s="49" t="s">
        <v>39</v>
      </c>
      <c r="B179" s="25" t="s">
        <v>151</v>
      </c>
      <c r="C179" s="154" t="s">
        <v>419</v>
      </c>
      <c r="D179" s="44" t="s">
        <v>248</v>
      </c>
      <c r="E179" s="155" t="s">
        <v>370</v>
      </c>
      <c r="F179" s="45">
        <v>38614</v>
      </c>
      <c r="G179" s="155" t="s">
        <v>352</v>
      </c>
      <c r="H179" s="49" t="s">
        <v>254</v>
      </c>
      <c r="I179" s="49" t="s">
        <v>251</v>
      </c>
      <c r="J179" s="300" t="s">
        <v>779</v>
      </c>
      <c r="K179" s="49" t="s">
        <v>255</v>
      </c>
      <c r="L179" s="136" t="s">
        <v>255</v>
      </c>
      <c r="M179" s="138">
        <f t="shared" ref="M179:R179" si="37">M180+M181+M182+M183</f>
        <v>2340.1999999999998</v>
      </c>
      <c r="N179" s="138">
        <f t="shared" si="37"/>
        <v>2339</v>
      </c>
      <c r="O179" s="138">
        <f t="shared" si="37"/>
        <v>2562.4</v>
      </c>
      <c r="P179" s="138">
        <f t="shared" si="37"/>
        <v>2578.3000000000002</v>
      </c>
      <c r="Q179" s="138">
        <f t="shared" si="37"/>
        <v>2578.3000000000002</v>
      </c>
      <c r="R179" s="138">
        <f t="shared" si="37"/>
        <v>2578.3000000000002</v>
      </c>
      <c r="S179" s="283"/>
      <c r="T179" s="35"/>
      <c r="U179" s="35"/>
    </row>
    <row r="180" spans="1:21" s="11" customFormat="1" ht="78" customHeight="1">
      <c r="A180" s="156"/>
      <c r="B180" s="157"/>
      <c r="C180" s="317" t="s">
        <v>774</v>
      </c>
      <c r="D180" s="318"/>
      <c r="E180" s="318"/>
      <c r="F180" s="318"/>
      <c r="G180" s="319"/>
      <c r="H180" s="38" t="s">
        <v>254</v>
      </c>
      <c r="I180" s="39" t="s">
        <v>251</v>
      </c>
      <c r="J180" s="299" t="s">
        <v>779</v>
      </c>
      <c r="K180" s="39" t="s">
        <v>110</v>
      </c>
      <c r="L180" s="39"/>
      <c r="M180" s="140">
        <v>1483.7</v>
      </c>
      <c r="N180" s="140">
        <v>1483.7</v>
      </c>
      <c r="O180" s="140">
        <v>1629.4</v>
      </c>
      <c r="P180" s="140">
        <v>1629.4</v>
      </c>
      <c r="Q180" s="140">
        <v>1629.4</v>
      </c>
      <c r="R180" s="140">
        <v>1629.4</v>
      </c>
      <c r="S180" s="283"/>
      <c r="T180" s="35"/>
      <c r="U180" s="35"/>
    </row>
    <row r="181" spans="1:21" s="11" customFormat="1" ht="22.5" customHeight="1">
      <c r="A181" s="156"/>
      <c r="B181" s="156"/>
      <c r="C181" s="317" t="s">
        <v>556</v>
      </c>
      <c r="D181" s="318"/>
      <c r="E181" s="318"/>
      <c r="F181" s="318"/>
      <c r="G181" s="319"/>
      <c r="H181" s="38" t="s">
        <v>254</v>
      </c>
      <c r="I181" s="39" t="s">
        <v>251</v>
      </c>
      <c r="J181" s="299" t="s">
        <v>779</v>
      </c>
      <c r="K181" s="39" t="s">
        <v>283</v>
      </c>
      <c r="L181" s="39"/>
      <c r="M181" s="140">
        <v>441.3</v>
      </c>
      <c r="N181" s="140">
        <v>441.3</v>
      </c>
      <c r="O181" s="140">
        <v>492.1</v>
      </c>
      <c r="P181" s="140">
        <v>492.1</v>
      </c>
      <c r="Q181" s="140">
        <v>492.1</v>
      </c>
      <c r="R181" s="140">
        <v>492.1</v>
      </c>
      <c r="S181" s="283"/>
      <c r="T181" s="35"/>
      <c r="U181" s="35"/>
    </row>
    <row r="182" spans="1:21" s="11" customFormat="1" ht="96.75" customHeight="1">
      <c r="A182" s="156"/>
      <c r="B182" s="156"/>
      <c r="C182" s="317" t="s">
        <v>730</v>
      </c>
      <c r="D182" s="318"/>
      <c r="E182" s="318"/>
      <c r="F182" s="318"/>
      <c r="G182" s="319"/>
      <c r="H182" s="38" t="s">
        <v>254</v>
      </c>
      <c r="I182" s="39" t="s">
        <v>251</v>
      </c>
      <c r="J182" s="299" t="s">
        <v>779</v>
      </c>
      <c r="K182" s="39" t="s">
        <v>120</v>
      </c>
      <c r="L182" s="39"/>
      <c r="M182" s="140">
        <v>415</v>
      </c>
      <c r="N182" s="140">
        <v>413.8</v>
      </c>
      <c r="O182" s="140">
        <v>440.4</v>
      </c>
      <c r="P182" s="140">
        <v>456.8</v>
      </c>
      <c r="Q182" s="140">
        <v>456.8</v>
      </c>
      <c r="R182" s="140">
        <v>456.8</v>
      </c>
      <c r="S182" s="283"/>
      <c r="T182" s="35"/>
      <c r="U182" s="35"/>
    </row>
    <row r="183" spans="1:21" s="11" customFormat="1" ht="59.25" customHeight="1">
      <c r="A183" s="156"/>
      <c r="B183" s="156"/>
      <c r="C183" s="317" t="s">
        <v>727</v>
      </c>
      <c r="D183" s="318"/>
      <c r="E183" s="318"/>
      <c r="F183" s="318"/>
      <c r="G183" s="319"/>
      <c r="H183" s="38" t="s">
        <v>254</v>
      </c>
      <c r="I183" s="39" t="s">
        <v>251</v>
      </c>
      <c r="J183" s="139" t="s">
        <v>277</v>
      </c>
      <c r="K183" s="39" t="s">
        <v>334</v>
      </c>
      <c r="L183" s="39"/>
      <c r="M183" s="140">
        <v>0.2</v>
      </c>
      <c r="N183" s="140">
        <v>0.2</v>
      </c>
      <c r="O183" s="140">
        <v>0.5</v>
      </c>
      <c r="P183" s="140"/>
      <c r="Q183" s="140"/>
      <c r="R183" s="140"/>
      <c r="S183" s="283"/>
      <c r="T183" s="35"/>
      <c r="U183" s="35"/>
    </row>
    <row r="184" spans="1:21" s="11" customFormat="1" ht="112.5">
      <c r="A184" s="25" t="s">
        <v>39</v>
      </c>
      <c r="B184" s="23" t="s">
        <v>152</v>
      </c>
      <c r="C184" s="25" t="s">
        <v>420</v>
      </c>
      <c r="D184" s="49" t="s">
        <v>248</v>
      </c>
      <c r="E184" s="33" t="s">
        <v>370</v>
      </c>
      <c r="F184" s="70" t="s">
        <v>27</v>
      </c>
      <c r="G184" s="25" t="s">
        <v>242</v>
      </c>
      <c r="H184" s="2"/>
      <c r="I184" s="25"/>
      <c r="J184" s="25"/>
      <c r="K184" s="25"/>
      <c r="L184" s="25"/>
      <c r="M184" s="26">
        <f>M185+M186+M187+M189</f>
        <v>1369.1</v>
      </c>
      <c r="N184" s="26">
        <f t="shared" ref="N184" si="38">N185+N186+N187+N189</f>
        <v>1369.1</v>
      </c>
      <c r="O184" s="26">
        <f>O185+O186+O187+O189+O188</f>
        <v>1123</v>
      </c>
      <c r="P184" s="26">
        <f>P185+P186+P187+P189+P188</f>
        <v>922.3</v>
      </c>
      <c r="Q184" s="26">
        <f t="shared" ref="Q184:R184" si="39">Q185+Q186+Q187+Q189+Q188</f>
        <v>922.3</v>
      </c>
      <c r="R184" s="26">
        <f t="shared" si="39"/>
        <v>922.3</v>
      </c>
      <c r="S184" s="283"/>
      <c r="T184" s="35"/>
      <c r="U184" s="35"/>
    </row>
    <row r="185" spans="1:21" s="11" customFormat="1" ht="61.5" customHeight="1">
      <c r="A185" s="57"/>
      <c r="B185" s="86"/>
      <c r="C185" s="317" t="s">
        <v>813</v>
      </c>
      <c r="D185" s="318"/>
      <c r="E185" s="318"/>
      <c r="F185" s="318"/>
      <c r="G185" s="319"/>
      <c r="H185" s="38" t="s">
        <v>254</v>
      </c>
      <c r="I185" s="39" t="s">
        <v>251</v>
      </c>
      <c r="J185" s="261" t="s">
        <v>776</v>
      </c>
      <c r="K185" s="39">
        <v>244</v>
      </c>
      <c r="L185" s="57"/>
      <c r="M185" s="61">
        <v>550.1</v>
      </c>
      <c r="N185" s="61">
        <v>550.1</v>
      </c>
      <c r="O185" s="61">
        <v>745.2</v>
      </c>
      <c r="P185" s="61">
        <v>498</v>
      </c>
      <c r="Q185" s="61">
        <v>498</v>
      </c>
      <c r="R185" s="61">
        <v>498</v>
      </c>
      <c r="S185" s="283"/>
      <c r="T185" s="35"/>
      <c r="U185" s="35"/>
    </row>
    <row r="186" spans="1:21" s="11" customFormat="1" ht="69" customHeight="1">
      <c r="A186" s="57"/>
      <c r="B186" s="86"/>
      <c r="C186" s="317" t="s">
        <v>813</v>
      </c>
      <c r="D186" s="318"/>
      <c r="E186" s="318"/>
      <c r="F186" s="318"/>
      <c r="G186" s="319"/>
      <c r="H186" s="38" t="s">
        <v>254</v>
      </c>
      <c r="I186" s="39" t="s">
        <v>251</v>
      </c>
      <c r="J186" s="261" t="s">
        <v>777</v>
      </c>
      <c r="K186" s="39">
        <v>244</v>
      </c>
      <c r="L186" s="57"/>
      <c r="M186" s="40"/>
      <c r="N186" s="40"/>
      <c r="O186" s="61">
        <v>238.3</v>
      </c>
      <c r="P186" s="61">
        <v>260.3</v>
      </c>
      <c r="Q186" s="61">
        <v>285.3</v>
      </c>
      <c r="R186" s="61">
        <v>285.3</v>
      </c>
      <c r="S186" s="283"/>
      <c r="T186" s="35"/>
      <c r="U186" s="35"/>
    </row>
    <row r="187" spans="1:21" s="11" customFormat="1" ht="36" hidden="1" customHeight="1">
      <c r="A187" s="39"/>
      <c r="B187" s="39"/>
      <c r="C187" s="317"/>
      <c r="D187" s="318"/>
      <c r="E187" s="318"/>
      <c r="F187" s="318"/>
      <c r="G187" s="319"/>
      <c r="H187" s="38"/>
      <c r="I187" s="39"/>
      <c r="J187" s="38"/>
      <c r="K187" s="39"/>
      <c r="L187" s="39"/>
      <c r="M187" s="40"/>
      <c r="N187" s="40"/>
      <c r="O187" s="40"/>
      <c r="P187" s="40"/>
      <c r="Q187" s="40"/>
      <c r="R187" s="40"/>
      <c r="S187" s="283"/>
      <c r="T187" s="35"/>
      <c r="U187" s="35"/>
    </row>
    <row r="188" spans="1:21" s="11" customFormat="1" ht="57" customHeight="1">
      <c r="A188" s="39"/>
      <c r="B188" s="39"/>
      <c r="C188" s="317" t="s">
        <v>813</v>
      </c>
      <c r="D188" s="318"/>
      <c r="E188" s="318"/>
      <c r="F188" s="318"/>
      <c r="G188" s="319"/>
      <c r="H188" s="261" t="s">
        <v>254</v>
      </c>
      <c r="I188" s="262" t="s">
        <v>251</v>
      </c>
      <c r="J188" s="261" t="s">
        <v>775</v>
      </c>
      <c r="K188" s="39">
        <v>244</v>
      </c>
      <c r="L188" s="39"/>
      <c r="M188" s="40"/>
      <c r="N188" s="40"/>
      <c r="O188" s="40">
        <v>26.5</v>
      </c>
      <c r="P188" s="40">
        <v>94</v>
      </c>
      <c r="Q188" s="40">
        <v>54</v>
      </c>
      <c r="R188" s="40">
        <v>54</v>
      </c>
      <c r="S188" s="283"/>
      <c r="T188" s="35"/>
      <c r="U188" s="35"/>
    </row>
    <row r="189" spans="1:21" s="11" customFormat="1" ht="46.5" customHeight="1">
      <c r="A189" s="39"/>
      <c r="B189" s="39"/>
      <c r="C189" s="317" t="s">
        <v>728</v>
      </c>
      <c r="D189" s="318"/>
      <c r="E189" s="318"/>
      <c r="F189" s="318"/>
      <c r="G189" s="319"/>
      <c r="H189" s="38" t="s">
        <v>254</v>
      </c>
      <c r="I189" s="39" t="s">
        <v>251</v>
      </c>
      <c r="J189" s="261" t="s">
        <v>778</v>
      </c>
      <c r="K189" s="39">
        <v>244</v>
      </c>
      <c r="L189" s="39"/>
      <c r="M189" s="40">
        <v>819</v>
      </c>
      <c r="N189" s="40">
        <v>819</v>
      </c>
      <c r="O189" s="40">
        <v>113</v>
      </c>
      <c r="P189" s="40">
        <v>70</v>
      </c>
      <c r="Q189" s="40">
        <v>85</v>
      </c>
      <c r="R189" s="40">
        <v>85</v>
      </c>
      <c r="S189" s="283"/>
      <c r="T189" s="35"/>
      <c r="U189" s="35"/>
    </row>
    <row r="190" spans="1:21" s="11" customFormat="1" ht="25.9" customHeight="1">
      <c r="A190" s="158">
        <v>733</v>
      </c>
      <c r="B190" s="99"/>
      <c r="C190" s="394" t="s">
        <v>291</v>
      </c>
      <c r="D190" s="395"/>
      <c r="E190" s="395"/>
      <c r="F190" s="395"/>
      <c r="G190" s="395"/>
      <c r="H190" s="395"/>
      <c r="I190" s="395"/>
      <c r="J190" s="395"/>
      <c r="K190" s="395"/>
      <c r="L190" s="395"/>
      <c r="M190" s="100">
        <f>M193+M198+M200+M210</f>
        <v>143274.69999999998</v>
      </c>
      <c r="N190" s="100">
        <f>N193+N198+N200+N210</f>
        <v>142498.09999999998</v>
      </c>
      <c r="O190" s="279">
        <f>O193+O198+O200+O210-0.3</f>
        <v>170149.9</v>
      </c>
      <c r="P190" s="100">
        <f>P193+P198+P200+P210+P297</f>
        <v>111399.6</v>
      </c>
      <c r="Q190" s="100">
        <f>Q193+Q198+Q200+Q210-3</f>
        <v>77676.399999999994</v>
      </c>
      <c r="R190" s="279">
        <f>R193+R198+R200+R210-0.1</f>
        <v>78168.899999999994</v>
      </c>
      <c r="S190" s="283"/>
      <c r="T190" s="35"/>
      <c r="U190" s="35"/>
    </row>
    <row r="191" spans="1:21" s="11" customFormat="1" ht="15.75" customHeight="1">
      <c r="A191" s="130" t="s">
        <v>163</v>
      </c>
      <c r="B191" s="388" t="s">
        <v>150</v>
      </c>
      <c r="C191" s="376" t="s">
        <v>95</v>
      </c>
      <c r="D191" s="377"/>
      <c r="E191" s="377"/>
      <c r="F191" s="377"/>
      <c r="G191" s="377"/>
      <c r="H191" s="377"/>
      <c r="I191" s="377"/>
      <c r="J191" s="377"/>
      <c r="K191" s="377"/>
      <c r="L191" s="377"/>
      <c r="M191" s="159"/>
      <c r="N191" s="159"/>
      <c r="O191" s="129" t="s">
        <v>715</v>
      </c>
      <c r="P191" s="129"/>
      <c r="Q191" s="129"/>
      <c r="R191" s="129"/>
      <c r="S191" s="283"/>
      <c r="T191" s="35"/>
      <c r="U191" s="35"/>
    </row>
    <row r="192" spans="1:21" s="11" customFormat="1" ht="15.75" customHeight="1">
      <c r="A192" s="124"/>
      <c r="B192" s="389"/>
      <c r="C192" s="376" t="s">
        <v>96</v>
      </c>
      <c r="D192" s="377"/>
      <c r="E192" s="377"/>
      <c r="F192" s="377"/>
      <c r="G192" s="377"/>
      <c r="H192" s="377"/>
      <c r="I192" s="377"/>
      <c r="J192" s="377"/>
      <c r="K192" s="377"/>
      <c r="L192" s="377"/>
      <c r="M192" s="159"/>
      <c r="N192" s="159"/>
      <c r="O192" s="129"/>
      <c r="P192" s="129"/>
      <c r="Q192" s="129"/>
      <c r="R192" s="129"/>
      <c r="S192" s="284"/>
      <c r="T192" s="35"/>
      <c r="U192" s="35"/>
    </row>
    <row r="193" spans="1:21" s="11" customFormat="1" ht="90">
      <c r="A193" s="52">
        <v>733</v>
      </c>
      <c r="B193" s="23" t="s">
        <v>151</v>
      </c>
      <c r="C193" s="83" t="s">
        <v>417</v>
      </c>
      <c r="D193" s="83" t="s">
        <v>28</v>
      </c>
      <c r="E193" s="49" t="s">
        <v>370</v>
      </c>
      <c r="F193" s="49" t="s">
        <v>318</v>
      </c>
      <c r="G193" s="34" t="s">
        <v>249</v>
      </c>
      <c r="H193" s="160"/>
      <c r="I193" s="161"/>
      <c r="J193" s="161"/>
      <c r="K193" s="161"/>
      <c r="L193" s="161"/>
      <c r="M193" s="26">
        <f t="shared" ref="M193:R193" si="40">M194+M197+M195+M196</f>
        <v>7340.2</v>
      </c>
      <c r="N193" s="26">
        <f t="shared" si="40"/>
        <v>7340.2</v>
      </c>
      <c r="O193" s="26">
        <f t="shared" si="40"/>
        <v>4954.5999999999995</v>
      </c>
      <c r="P193" s="26">
        <f>P194+P197+P195+P196</f>
        <v>4612.5</v>
      </c>
      <c r="Q193" s="26">
        <f t="shared" si="40"/>
        <v>372.5</v>
      </c>
      <c r="R193" s="26">
        <f t="shared" si="40"/>
        <v>372.5</v>
      </c>
      <c r="S193" s="283"/>
      <c r="T193" s="35"/>
      <c r="U193" s="35"/>
    </row>
    <row r="194" spans="1:21" s="11" customFormat="1" ht="47.25" customHeight="1">
      <c r="A194" s="162"/>
      <c r="B194" s="163"/>
      <c r="C194" s="317" t="s">
        <v>633</v>
      </c>
      <c r="D194" s="318"/>
      <c r="E194" s="318"/>
      <c r="F194" s="318"/>
      <c r="G194" s="319"/>
      <c r="H194" s="164" t="s">
        <v>80</v>
      </c>
      <c r="I194" s="165" t="s">
        <v>252</v>
      </c>
      <c r="J194" s="38" t="s">
        <v>279</v>
      </c>
      <c r="K194" s="165" t="s">
        <v>400</v>
      </c>
      <c r="L194" s="165"/>
      <c r="M194" s="166">
        <v>1151.2</v>
      </c>
      <c r="N194" s="166">
        <v>1151.2</v>
      </c>
      <c r="O194" s="166">
        <v>1209.5</v>
      </c>
      <c r="P194" s="166">
        <v>1200</v>
      </c>
      <c r="Q194" s="166"/>
      <c r="R194" s="166"/>
      <c r="S194" s="283"/>
      <c r="T194" s="35">
        <v>1200</v>
      </c>
      <c r="U194" s="35"/>
    </row>
    <row r="195" spans="1:21" s="11" customFormat="1" ht="60.75" customHeight="1">
      <c r="A195" s="162"/>
      <c r="B195" s="163"/>
      <c r="C195" s="317" t="s">
        <v>578</v>
      </c>
      <c r="D195" s="318"/>
      <c r="E195" s="318"/>
      <c r="F195" s="318"/>
      <c r="G195" s="319"/>
      <c r="H195" s="164" t="s">
        <v>80</v>
      </c>
      <c r="I195" s="165" t="s">
        <v>252</v>
      </c>
      <c r="J195" s="38" t="s">
        <v>280</v>
      </c>
      <c r="K195" s="165" t="s">
        <v>120</v>
      </c>
      <c r="L195" s="165"/>
      <c r="M195" s="166">
        <v>2451.6999999999998</v>
      </c>
      <c r="N195" s="166">
        <v>2451.6999999999998</v>
      </c>
      <c r="O195" s="166"/>
      <c r="P195" s="166"/>
      <c r="Q195" s="166"/>
      <c r="R195" s="166"/>
      <c r="S195" s="283"/>
      <c r="T195" s="35"/>
      <c r="U195" s="35"/>
    </row>
    <row r="196" spans="1:21" s="11" customFormat="1" ht="48.75" customHeight="1">
      <c r="A196" s="162"/>
      <c r="B196" s="163"/>
      <c r="C196" s="317" t="s">
        <v>563</v>
      </c>
      <c r="D196" s="318"/>
      <c r="E196" s="318"/>
      <c r="F196" s="318"/>
      <c r="G196" s="319"/>
      <c r="H196" s="164" t="s">
        <v>74</v>
      </c>
      <c r="I196" s="165" t="s">
        <v>254</v>
      </c>
      <c r="J196" s="38" t="s">
        <v>139</v>
      </c>
      <c r="K196" s="165" t="s">
        <v>111</v>
      </c>
      <c r="L196" s="165"/>
      <c r="M196" s="166">
        <v>2.9</v>
      </c>
      <c r="N196" s="166">
        <v>2.9</v>
      </c>
      <c r="O196" s="166">
        <v>3.9</v>
      </c>
      <c r="P196" s="166">
        <v>2.5</v>
      </c>
      <c r="Q196" s="166">
        <v>2.5</v>
      </c>
      <c r="R196" s="166">
        <v>2.5</v>
      </c>
      <c r="S196" s="283"/>
      <c r="T196" s="35"/>
      <c r="U196" s="35"/>
    </row>
    <row r="197" spans="1:21" s="11" customFormat="1" ht="36" customHeight="1">
      <c r="A197" s="162"/>
      <c r="B197" s="167"/>
      <c r="C197" s="317" t="s">
        <v>815</v>
      </c>
      <c r="D197" s="318"/>
      <c r="E197" s="318"/>
      <c r="F197" s="318"/>
      <c r="G197" s="319"/>
      <c r="H197" s="164" t="s">
        <v>74</v>
      </c>
      <c r="I197" s="165" t="s">
        <v>254</v>
      </c>
      <c r="J197" s="38" t="s">
        <v>280</v>
      </c>
      <c r="K197" s="165" t="s">
        <v>111</v>
      </c>
      <c r="L197" s="165"/>
      <c r="M197" s="166">
        <v>3734.4</v>
      </c>
      <c r="N197" s="166">
        <v>3734.4</v>
      </c>
      <c r="O197" s="166">
        <v>3741.2</v>
      </c>
      <c r="P197" s="166">
        <v>3410</v>
      </c>
      <c r="Q197" s="166">
        <v>370</v>
      </c>
      <c r="R197" s="166">
        <v>370</v>
      </c>
      <c r="S197" s="283"/>
      <c r="T197" s="35"/>
      <c r="U197" s="35"/>
    </row>
    <row r="198" spans="1:21" s="11" customFormat="1" ht="82.9" customHeight="1">
      <c r="A198" s="52">
        <v>733</v>
      </c>
      <c r="B198" s="23" t="s">
        <v>153</v>
      </c>
      <c r="C198" s="83" t="s">
        <v>516</v>
      </c>
      <c r="D198" s="168" t="s">
        <v>518</v>
      </c>
      <c r="E198" s="49" t="s">
        <v>370</v>
      </c>
      <c r="F198" s="49" t="s">
        <v>318</v>
      </c>
      <c r="G198" s="34" t="s">
        <v>249</v>
      </c>
      <c r="H198" s="120"/>
      <c r="I198" s="160"/>
      <c r="J198" s="25"/>
      <c r="K198" s="161"/>
      <c r="L198" s="161"/>
      <c r="M198" s="26">
        <f t="shared" ref="M198:R198" si="41">M199</f>
        <v>73.099999999999994</v>
      </c>
      <c r="N198" s="26">
        <f t="shared" si="41"/>
        <v>55.4</v>
      </c>
      <c r="O198" s="26">
        <f t="shared" si="41"/>
        <v>52.3</v>
      </c>
      <c r="P198" s="26">
        <f t="shared" si="41"/>
        <v>48</v>
      </c>
      <c r="Q198" s="26">
        <f t="shared" si="41"/>
        <v>48</v>
      </c>
      <c r="R198" s="26">
        <f t="shared" si="41"/>
        <v>48</v>
      </c>
      <c r="S198" s="283"/>
      <c r="T198" s="35"/>
      <c r="U198" s="35"/>
    </row>
    <row r="199" spans="1:21" s="11" customFormat="1" ht="46.5" customHeight="1">
      <c r="A199" s="169"/>
      <c r="B199" s="170"/>
      <c r="C199" s="317" t="s">
        <v>517</v>
      </c>
      <c r="D199" s="318"/>
      <c r="E199" s="318"/>
      <c r="F199" s="318"/>
      <c r="G199" s="319"/>
      <c r="H199" s="171" t="s">
        <v>74</v>
      </c>
      <c r="I199" s="171" t="s">
        <v>254</v>
      </c>
      <c r="J199" s="38" t="s">
        <v>281</v>
      </c>
      <c r="K199" s="172" t="s">
        <v>111</v>
      </c>
      <c r="L199" s="172"/>
      <c r="M199" s="40">
        <v>73.099999999999994</v>
      </c>
      <c r="N199" s="40">
        <v>55.4</v>
      </c>
      <c r="O199" s="40">
        <v>52.3</v>
      </c>
      <c r="P199" s="40">
        <v>48</v>
      </c>
      <c r="Q199" s="40">
        <v>48</v>
      </c>
      <c r="R199" s="40">
        <v>48</v>
      </c>
      <c r="S199" s="283"/>
      <c r="T199" s="35"/>
      <c r="U199" s="35"/>
    </row>
    <row r="200" spans="1:21" s="11" customFormat="1" ht="82.15" customHeight="1">
      <c r="A200" s="23" t="s">
        <v>163</v>
      </c>
      <c r="B200" s="23" t="s">
        <v>154</v>
      </c>
      <c r="C200" s="154" t="s">
        <v>422</v>
      </c>
      <c r="D200" s="173" t="s">
        <v>37</v>
      </c>
      <c r="E200" s="25" t="s">
        <v>370</v>
      </c>
      <c r="F200" s="25">
        <v>37809</v>
      </c>
      <c r="G200" s="25" t="s">
        <v>352</v>
      </c>
      <c r="H200" s="2" t="s">
        <v>267</v>
      </c>
      <c r="I200" s="25" t="s">
        <v>267</v>
      </c>
      <c r="J200" s="2" t="s">
        <v>282</v>
      </c>
      <c r="K200" s="25" t="s">
        <v>336</v>
      </c>
      <c r="L200" s="25" t="s">
        <v>255</v>
      </c>
      <c r="M200" s="26">
        <f>M201+M202+M203+M204+M205+M206+M207+M208+M209</f>
        <v>19818.899999999998</v>
      </c>
      <c r="N200" s="26">
        <f t="shared" ref="N200:R200" si="42">N201+N202+N203+N204+N205+N206+N207+N208+N209</f>
        <v>19784.699999999997</v>
      </c>
      <c r="O200" s="26">
        <f t="shared" si="42"/>
        <v>22365.399999999998</v>
      </c>
      <c r="P200" s="26">
        <f t="shared" si="42"/>
        <v>22844.400000000001</v>
      </c>
      <c r="Q200" s="26">
        <f t="shared" si="42"/>
        <v>23087.699999999997</v>
      </c>
      <c r="R200" s="26">
        <f t="shared" si="42"/>
        <v>23427.4</v>
      </c>
      <c r="S200" s="283"/>
      <c r="T200" s="35"/>
      <c r="U200" s="35"/>
    </row>
    <row r="201" spans="1:21" s="11" customFormat="1" ht="84" customHeight="1">
      <c r="A201" s="36"/>
      <c r="B201" s="36"/>
      <c r="C201" s="317" t="s">
        <v>774</v>
      </c>
      <c r="D201" s="318"/>
      <c r="E201" s="318"/>
      <c r="F201" s="318"/>
      <c r="G201" s="319"/>
      <c r="H201" s="64" t="s">
        <v>267</v>
      </c>
      <c r="I201" s="57" t="s">
        <v>267</v>
      </c>
      <c r="J201" s="64" t="s">
        <v>282</v>
      </c>
      <c r="K201" s="57" t="s">
        <v>110</v>
      </c>
      <c r="L201" s="57"/>
      <c r="M201" s="61">
        <v>13380.1</v>
      </c>
      <c r="N201" s="61">
        <v>13380.1</v>
      </c>
      <c r="O201" s="61">
        <v>14999.8</v>
      </c>
      <c r="P201" s="61">
        <v>15514</v>
      </c>
      <c r="Q201" s="61">
        <v>15514</v>
      </c>
      <c r="R201" s="61">
        <v>15514</v>
      </c>
      <c r="S201" s="283"/>
      <c r="T201" s="35"/>
      <c r="U201" s="35"/>
    </row>
    <row r="202" spans="1:21" s="11" customFormat="1" ht="28.5" customHeight="1">
      <c r="A202" s="36"/>
      <c r="B202" s="36"/>
      <c r="C202" s="314" t="s">
        <v>585</v>
      </c>
      <c r="D202" s="315"/>
      <c r="E202" s="315"/>
      <c r="F202" s="315"/>
      <c r="G202" s="316"/>
      <c r="H202" s="64" t="s">
        <v>267</v>
      </c>
      <c r="I202" s="57" t="s">
        <v>267</v>
      </c>
      <c r="J202" s="64" t="s">
        <v>282</v>
      </c>
      <c r="K202" s="57" t="s">
        <v>112</v>
      </c>
      <c r="L202" s="57"/>
      <c r="M202" s="61">
        <v>2.7</v>
      </c>
      <c r="N202" s="61">
        <v>2.7</v>
      </c>
      <c r="O202" s="61">
        <v>17.8</v>
      </c>
      <c r="P202" s="61">
        <v>6.1</v>
      </c>
      <c r="Q202" s="61">
        <v>6.1</v>
      </c>
      <c r="R202" s="61">
        <v>6.1</v>
      </c>
      <c r="S202" s="283"/>
      <c r="T202" s="35"/>
      <c r="U202" s="35"/>
    </row>
    <row r="203" spans="1:21" s="11" customFormat="1" ht="22.5" customHeight="1">
      <c r="A203" s="36"/>
      <c r="B203" s="36"/>
      <c r="C203" s="317" t="s">
        <v>556</v>
      </c>
      <c r="D203" s="318"/>
      <c r="E203" s="318"/>
      <c r="F203" s="318"/>
      <c r="G203" s="319"/>
      <c r="H203" s="64" t="s">
        <v>267</v>
      </c>
      <c r="I203" s="57" t="s">
        <v>267</v>
      </c>
      <c r="J203" s="64" t="s">
        <v>282</v>
      </c>
      <c r="K203" s="57" t="s">
        <v>283</v>
      </c>
      <c r="L203" s="57"/>
      <c r="M203" s="61">
        <v>3979.4</v>
      </c>
      <c r="N203" s="61">
        <v>3979.4</v>
      </c>
      <c r="O203" s="61">
        <v>4522.5</v>
      </c>
      <c r="P203" s="61">
        <v>4685.3</v>
      </c>
      <c r="Q203" s="61">
        <v>4685.2</v>
      </c>
      <c r="R203" s="61">
        <v>4685.3</v>
      </c>
      <c r="S203" s="283"/>
      <c r="T203" s="35"/>
      <c r="U203" s="35"/>
    </row>
    <row r="204" spans="1:21" s="11" customFormat="1" ht="79.5" customHeight="1">
      <c r="A204" s="36"/>
      <c r="B204" s="36"/>
      <c r="C204" s="317" t="s">
        <v>730</v>
      </c>
      <c r="D204" s="318"/>
      <c r="E204" s="318"/>
      <c r="F204" s="318"/>
      <c r="G204" s="319"/>
      <c r="H204" s="64" t="s">
        <v>267</v>
      </c>
      <c r="I204" s="57" t="s">
        <v>267</v>
      </c>
      <c r="J204" s="64" t="s">
        <v>282</v>
      </c>
      <c r="K204" s="57" t="s">
        <v>120</v>
      </c>
      <c r="L204" s="57"/>
      <c r="M204" s="61">
        <v>1506.8</v>
      </c>
      <c r="N204" s="61">
        <v>1472.6</v>
      </c>
      <c r="O204" s="61">
        <v>1554</v>
      </c>
      <c r="P204" s="61">
        <v>1249.2</v>
      </c>
      <c r="Q204" s="61">
        <v>1249.2</v>
      </c>
      <c r="R204" s="61">
        <v>1249.2</v>
      </c>
      <c r="S204" s="283"/>
      <c r="T204" s="35"/>
      <c r="U204" s="35"/>
    </row>
    <row r="205" spans="1:21" s="11" customFormat="1" ht="55.5" customHeight="1">
      <c r="A205" s="36"/>
      <c r="B205" s="36"/>
      <c r="C205" s="317" t="s">
        <v>727</v>
      </c>
      <c r="D205" s="318"/>
      <c r="E205" s="318"/>
      <c r="F205" s="318"/>
      <c r="G205" s="319"/>
      <c r="H205" s="64" t="s">
        <v>267</v>
      </c>
      <c r="I205" s="64" t="s">
        <v>267</v>
      </c>
      <c r="J205" s="64" t="s">
        <v>282</v>
      </c>
      <c r="K205" s="57" t="s">
        <v>334</v>
      </c>
      <c r="L205" s="57"/>
      <c r="M205" s="61">
        <v>863.4</v>
      </c>
      <c r="N205" s="61">
        <v>863.4</v>
      </c>
      <c r="O205" s="61">
        <v>1162.0999999999999</v>
      </c>
      <c r="P205" s="61">
        <v>1318.6</v>
      </c>
      <c r="Q205" s="61">
        <v>1559.1</v>
      </c>
      <c r="R205" s="61">
        <v>1898.7</v>
      </c>
      <c r="S205" s="283"/>
      <c r="T205" s="35"/>
      <c r="U205" s="35"/>
    </row>
    <row r="206" spans="1:21" s="11" customFormat="1" ht="25.5" customHeight="1">
      <c r="A206" s="36"/>
      <c r="B206" s="36"/>
      <c r="C206" s="317" t="s">
        <v>734</v>
      </c>
      <c r="D206" s="318"/>
      <c r="E206" s="318"/>
      <c r="F206" s="318"/>
      <c r="G206" s="319"/>
      <c r="H206" s="64" t="s">
        <v>267</v>
      </c>
      <c r="I206" s="64" t="s">
        <v>267</v>
      </c>
      <c r="J206" s="64" t="s">
        <v>282</v>
      </c>
      <c r="K206" s="57" t="s">
        <v>34</v>
      </c>
      <c r="L206" s="57"/>
      <c r="M206" s="61">
        <v>65</v>
      </c>
      <c r="N206" s="61">
        <v>65</v>
      </c>
      <c r="O206" s="61">
        <v>65</v>
      </c>
      <c r="P206" s="61">
        <v>65</v>
      </c>
      <c r="Q206" s="61">
        <v>65</v>
      </c>
      <c r="R206" s="61">
        <v>65</v>
      </c>
      <c r="S206" s="283"/>
      <c r="T206" s="35"/>
      <c r="U206" s="35"/>
    </row>
    <row r="207" spans="1:21" s="11" customFormat="1" ht="30" customHeight="1">
      <c r="A207" s="36"/>
      <c r="B207" s="36"/>
      <c r="C207" s="317" t="s">
        <v>733</v>
      </c>
      <c r="D207" s="318"/>
      <c r="E207" s="318"/>
      <c r="F207" s="318"/>
      <c r="G207" s="319"/>
      <c r="H207" s="64" t="s">
        <v>267</v>
      </c>
      <c r="I207" s="64" t="s">
        <v>267</v>
      </c>
      <c r="J207" s="64" t="s">
        <v>282</v>
      </c>
      <c r="K207" s="57" t="s">
        <v>113</v>
      </c>
      <c r="L207" s="57"/>
      <c r="M207" s="61">
        <v>18.8</v>
      </c>
      <c r="N207" s="61">
        <v>18.8</v>
      </c>
      <c r="O207" s="61">
        <v>44.2</v>
      </c>
      <c r="P207" s="61">
        <v>6.2</v>
      </c>
      <c r="Q207" s="61">
        <v>9.1</v>
      </c>
      <c r="R207" s="61">
        <v>9.1</v>
      </c>
      <c r="S207" s="283"/>
      <c r="T207" s="35"/>
      <c r="U207" s="35"/>
    </row>
    <row r="208" spans="1:21" s="11" customFormat="1" ht="35.25" customHeight="1">
      <c r="A208" s="36"/>
      <c r="B208" s="36"/>
      <c r="C208" s="317" t="s">
        <v>513</v>
      </c>
      <c r="D208" s="318"/>
      <c r="E208" s="318"/>
      <c r="F208" s="318"/>
      <c r="G208" s="319"/>
      <c r="H208" s="57" t="s">
        <v>267</v>
      </c>
      <c r="I208" s="57" t="s">
        <v>267</v>
      </c>
      <c r="J208" s="57" t="s">
        <v>205</v>
      </c>
      <c r="K208" s="57" t="s">
        <v>110</v>
      </c>
      <c r="L208" s="131"/>
      <c r="M208" s="253">
        <v>2.1</v>
      </c>
      <c r="N208" s="61">
        <v>2.1</v>
      </c>
      <c r="O208" s="61"/>
      <c r="P208" s="61"/>
      <c r="Q208" s="61"/>
      <c r="R208" s="61"/>
      <c r="S208" s="283"/>
      <c r="T208" s="35"/>
      <c r="U208" s="35"/>
    </row>
    <row r="209" spans="1:21" s="11" customFormat="1" ht="22.5" customHeight="1">
      <c r="A209" s="36"/>
      <c r="B209" s="36"/>
      <c r="C209" s="317" t="s">
        <v>556</v>
      </c>
      <c r="D209" s="318"/>
      <c r="E209" s="318"/>
      <c r="F209" s="318"/>
      <c r="G209" s="319"/>
      <c r="H209" s="57" t="s">
        <v>267</v>
      </c>
      <c r="I209" s="57" t="s">
        <v>267</v>
      </c>
      <c r="J209" s="57" t="s">
        <v>205</v>
      </c>
      <c r="K209" s="57" t="s">
        <v>283</v>
      </c>
      <c r="L209" s="131"/>
      <c r="M209" s="253">
        <v>0.6</v>
      </c>
      <c r="N209" s="61">
        <v>0.6</v>
      </c>
      <c r="O209" s="61"/>
      <c r="P209" s="61"/>
      <c r="Q209" s="61"/>
      <c r="R209" s="61"/>
      <c r="S209" s="283"/>
      <c r="T209" s="35"/>
      <c r="U209" s="35"/>
    </row>
    <row r="210" spans="1:21" s="11" customFormat="1" ht="12.6" customHeight="1">
      <c r="A210" s="130">
        <v>733</v>
      </c>
      <c r="B210" s="130"/>
      <c r="C210" s="418" t="s">
        <v>42</v>
      </c>
      <c r="D210" s="419"/>
      <c r="E210" s="419"/>
      <c r="F210" s="419"/>
      <c r="G210" s="419"/>
      <c r="H210" s="419"/>
      <c r="I210" s="419"/>
      <c r="J210" s="419"/>
      <c r="K210" s="420"/>
      <c r="L210" s="174"/>
      <c r="M210" s="126">
        <f t="shared" ref="M210:R210" si="43">M211+M218+M236+M238+M244+M249+M251+M257+M259+M261+M276+M281+M284+M294</f>
        <v>116042.49999999999</v>
      </c>
      <c r="N210" s="126">
        <f t="shared" si="43"/>
        <v>115317.79999999999</v>
      </c>
      <c r="O210" s="126">
        <f t="shared" si="43"/>
        <v>142777.9</v>
      </c>
      <c r="P210" s="126">
        <f t="shared" si="43"/>
        <v>78454.3</v>
      </c>
      <c r="Q210" s="126">
        <f t="shared" si="43"/>
        <v>54171.199999999997</v>
      </c>
      <c r="R210" s="126">
        <f t="shared" si="43"/>
        <v>54321.100000000006</v>
      </c>
      <c r="S210" s="283"/>
      <c r="T210" s="35"/>
      <c r="U210" s="35"/>
    </row>
    <row r="211" spans="1:21" s="11" customFormat="1" ht="90">
      <c r="A211" s="175">
        <v>733</v>
      </c>
      <c r="B211" s="23" t="s">
        <v>155</v>
      </c>
      <c r="C211" s="175" t="s">
        <v>423</v>
      </c>
      <c r="D211" s="173" t="s">
        <v>37</v>
      </c>
      <c r="E211" s="48" t="s">
        <v>129</v>
      </c>
      <c r="F211" s="70" t="s">
        <v>24</v>
      </c>
      <c r="G211" s="25" t="s">
        <v>352</v>
      </c>
      <c r="H211" s="176"/>
      <c r="I211" s="177"/>
      <c r="J211" s="177"/>
      <c r="K211" s="48"/>
      <c r="L211" s="48"/>
      <c r="M211" s="178">
        <f>M212+M213+M217</f>
        <v>15971.199999999999</v>
      </c>
      <c r="N211" s="178">
        <f>N212+N213+N217</f>
        <v>15696.9</v>
      </c>
      <c r="O211" s="178">
        <f>O212+O213+O217+O214+O216+O215</f>
        <v>21434</v>
      </c>
      <c r="P211" s="178">
        <f>P212+P213+P217+P214</f>
        <v>10935</v>
      </c>
      <c r="Q211" s="178">
        <f>Q212+Q213+Q217+Q214</f>
        <v>14733.6</v>
      </c>
      <c r="R211" s="178">
        <f>R212+R213+R217+R214</f>
        <v>14902.9</v>
      </c>
      <c r="S211" s="283"/>
      <c r="T211" s="35"/>
      <c r="U211" s="35"/>
    </row>
    <row r="212" spans="1:21" s="11" customFormat="1" ht="58.5" customHeight="1">
      <c r="A212" s="179"/>
      <c r="B212" s="36"/>
      <c r="C212" s="317" t="s">
        <v>816</v>
      </c>
      <c r="D212" s="320"/>
      <c r="E212" s="320"/>
      <c r="F212" s="320"/>
      <c r="G212" s="321"/>
      <c r="H212" s="64" t="s">
        <v>267</v>
      </c>
      <c r="I212" s="64" t="s">
        <v>254</v>
      </c>
      <c r="J212" s="64" t="s">
        <v>284</v>
      </c>
      <c r="K212" s="64" t="s">
        <v>120</v>
      </c>
      <c r="L212" s="64"/>
      <c r="M212" s="180">
        <v>1763</v>
      </c>
      <c r="N212" s="180">
        <v>1763</v>
      </c>
      <c r="O212" s="180">
        <v>3216.1</v>
      </c>
      <c r="P212" s="180">
        <v>1425</v>
      </c>
      <c r="Q212" s="180">
        <v>1250</v>
      </c>
      <c r="R212" s="180">
        <v>1250</v>
      </c>
      <c r="S212" s="283"/>
      <c r="T212" s="35"/>
      <c r="U212" s="35"/>
    </row>
    <row r="213" spans="1:21" s="11" customFormat="1" ht="54.75" customHeight="1">
      <c r="A213" s="179"/>
      <c r="B213" s="36"/>
      <c r="C213" s="317" t="s">
        <v>817</v>
      </c>
      <c r="D213" s="318"/>
      <c r="E213" s="318"/>
      <c r="F213" s="318"/>
      <c r="G213" s="319"/>
      <c r="H213" s="64" t="s">
        <v>267</v>
      </c>
      <c r="I213" s="64" t="s">
        <v>254</v>
      </c>
      <c r="J213" s="64" t="s">
        <v>48</v>
      </c>
      <c r="K213" s="64" t="s">
        <v>120</v>
      </c>
      <c r="L213" s="64"/>
      <c r="M213" s="180">
        <v>13967.8</v>
      </c>
      <c r="N213" s="180">
        <v>13693.5</v>
      </c>
      <c r="O213" s="180">
        <v>13073.5</v>
      </c>
      <c r="P213" s="180">
        <v>9510</v>
      </c>
      <c r="Q213" s="180">
        <v>13000</v>
      </c>
      <c r="R213" s="180">
        <v>13500</v>
      </c>
      <c r="S213" s="283"/>
      <c r="T213" s="35"/>
      <c r="U213" s="35"/>
    </row>
    <row r="214" spans="1:21" s="11" customFormat="1" ht="69.75" customHeight="1">
      <c r="A214" s="35"/>
      <c r="B214" s="36"/>
      <c r="C214" s="317" t="s">
        <v>818</v>
      </c>
      <c r="D214" s="318"/>
      <c r="E214" s="318"/>
      <c r="F214" s="318"/>
      <c r="G214" s="319"/>
      <c r="H214" s="64" t="s">
        <v>267</v>
      </c>
      <c r="I214" s="64" t="s">
        <v>254</v>
      </c>
      <c r="J214" s="64" t="s">
        <v>320</v>
      </c>
      <c r="K214" s="64" t="s">
        <v>120</v>
      </c>
      <c r="L214" s="64"/>
      <c r="M214" s="180"/>
      <c r="N214" s="180"/>
      <c r="O214" s="180"/>
      <c r="P214" s="180"/>
      <c r="Q214" s="180">
        <v>483.6</v>
      </c>
      <c r="R214" s="180">
        <v>152.9</v>
      </c>
      <c r="S214" s="283"/>
      <c r="T214" s="35"/>
      <c r="U214" s="35"/>
    </row>
    <row r="215" spans="1:21" s="11" customFormat="1" ht="25.5" customHeight="1">
      <c r="A215" s="35"/>
      <c r="B215" s="36"/>
      <c r="C215" s="317" t="s">
        <v>672</v>
      </c>
      <c r="D215" s="320"/>
      <c r="E215" s="320"/>
      <c r="F215" s="320"/>
      <c r="G215" s="321"/>
      <c r="H215" s="259" t="s">
        <v>267</v>
      </c>
      <c r="I215" s="259" t="s">
        <v>254</v>
      </c>
      <c r="J215" s="64">
        <v>1350125550</v>
      </c>
      <c r="K215" s="64">
        <v>244</v>
      </c>
      <c r="L215" s="64"/>
      <c r="M215" s="180"/>
      <c r="N215" s="180"/>
      <c r="O215" s="180">
        <v>1845.5</v>
      </c>
      <c r="P215" s="180"/>
      <c r="Q215" s="180"/>
      <c r="R215" s="180"/>
      <c r="S215" s="283"/>
      <c r="T215" s="35"/>
      <c r="U215" s="35"/>
    </row>
    <row r="216" spans="1:21" s="11" customFormat="1" ht="36.75" customHeight="1">
      <c r="A216" s="35"/>
      <c r="B216" s="36"/>
      <c r="C216" s="317" t="s">
        <v>819</v>
      </c>
      <c r="D216" s="318"/>
      <c r="E216" s="318"/>
      <c r="F216" s="318"/>
      <c r="G216" s="319"/>
      <c r="H216" s="64" t="s">
        <v>267</v>
      </c>
      <c r="I216" s="64" t="s">
        <v>254</v>
      </c>
      <c r="J216" s="64" t="s">
        <v>707</v>
      </c>
      <c r="K216" s="64" t="s">
        <v>120</v>
      </c>
      <c r="L216" s="64"/>
      <c r="M216" s="180"/>
      <c r="N216" s="180"/>
      <c r="O216" s="180">
        <v>3298.9</v>
      </c>
      <c r="P216" s="180"/>
      <c r="Q216" s="180"/>
      <c r="R216" s="180"/>
      <c r="S216" s="283"/>
      <c r="T216" s="35"/>
      <c r="U216" s="35"/>
    </row>
    <row r="217" spans="1:21" s="11" customFormat="1" ht="58.5" customHeight="1">
      <c r="A217" s="179"/>
      <c r="B217" s="36"/>
      <c r="C217" s="317" t="s">
        <v>584</v>
      </c>
      <c r="D217" s="318"/>
      <c r="E217" s="318"/>
      <c r="F217" s="318"/>
      <c r="G217" s="319"/>
      <c r="H217" s="64" t="s">
        <v>267</v>
      </c>
      <c r="I217" s="64" t="s">
        <v>254</v>
      </c>
      <c r="J217" s="64" t="s">
        <v>399</v>
      </c>
      <c r="K217" s="64" t="s">
        <v>120</v>
      </c>
      <c r="L217" s="64"/>
      <c r="M217" s="180">
        <v>240.4</v>
      </c>
      <c r="N217" s="180">
        <v>240.4</v>
      </c>
      <c r="O217" s="180"/>
      <c r="P217" s="180"/>
      <c r="Q217" s="180"/>
      <c r="R217" s="180"/>
      <c r="S217" s="283"/>
      <c r="T217" s="35"/>
      <c r="U217" s="35"/>
    </row>
    <row r="218" spans="1:21" s="11" customFormat="1">
      <c r="A218" s="179"/>
      <c r="B218" s="130"/>
      <c r="C218" s="376" t="s">
        <v>96</v>
      </c>
      <c r="D218" s="377"/>
      <c r="E218" s="377"/>
      <c r="F218" s="377"/>
      <c r="G218" s="377"/>
      <c r="H218" s="377"/>
      <c r="I218" s="377"/>
      <c r="J218" s="377"/>
      <c r="K218" s="96"/>
      <c r="L218" s="103"/>
      <c r="M218" s="126">
        <f t="shared" ref="M218:R218" si="44">M219</f>
        <v>20260.099999999999</v>
      </c>
      <c r="N218" s="126">
        <f t="shared" si="44"/>
        <v>20013.7</v>
      </c>
      <c r="O218" s="126">
        <f t="shared" si="44"/>
        <v>18133.599999999999</v>
      </c>
      <c r="P218" s="126">
        <f t="shared" si="44"/>
        <v>8792.6</v>
      </c>
      <c r="Q218" s="126">
        <f t="shared" si="44"/>
        <v>7735.3</v>
      </c>
      <c r="R218" s="126">
        <f t="shared" si="44"/>
        <v>5290.2</v>
      </c>
      <c r="S218" s="283"/>
      <c r="T218" s="35"/>
      <c r="U218" s="35"/>
    </row>
    <row r="219" spans="1:21" s="11" customFormat="1" ht="93.75" customHeight="1">
      <c r="A219" s="119">
        <v>733</v>
      </c>
      <c r="B219" s="23" t="s">
        <v>300</v>
      </c>
      <c r="C219" s="175" t="s">
        <v>424</v>
      </c>
      <c r="D219" s="173" t="s">
        <v>37</v>
      </c>
      <c r="E219" s="48" t="s">
        <v>129</v>
      </c>
      <c r="F219" s="70" t="s">
        <v>133</v>
      </c>
      <c r="G219" s="25" t="s">
        <v>352</v>
      </c>
      <c r="H219" s="175"/>
      <c r="I219" s="177"/>
      <c r="J219" s="177"/>
      <c r="K219" s="25"/>
      <c r="L219" s="25"/>
      <c r="M219" s="178">
        <f>M221+M226+M227+M228+M232+M235+M222+M223+M224+M231+M229+M230+M220+M225+M233+M234</f>
        <v>20260.099999999999</v>
      </c>
      <c r="N219" s="178">
        <f t="shared" ref="N219:R219" si="45">N221+N226+N227+N228+N232+N235+N222+N223+N224+N231+N229+N230+N220+N225+N233+N234</f>
        <v>20013.7</v>
      </c>
      <c r="O219" s="178">
        <f t="shared" si="45"/>
        <v>18133.599999999999</v>
      </c>
      <c r="P219" s="178">
        <f>P221+P226+P227+P228+P232+P235+P222+P223+P224+P231+P229+P230+P220+P225+P233+P234</f>
        <v>8792.6</v>
      </c>
      <c r="Q219" s="178">
        <f t="shared" si="45"/>
        <v>7735.3</v>
      </c>
      <c r="R219" s="178">
        <f t="shared" si="45"/>
        <v>5290.2</v>
      </c>
      <c r="S219" s="283"/>
      <c r="T219" s="35"/>
      <c r="U219" s="35"/>
    </row>
    <row r="220" spans="1:21" s="11" customFormat="1" ht="60.75" customHeight="1">
      <c r="A220" s="175"/>
      <c r="B220" s="181"/>
      <c r="C220" s="317" t="s">
        <v>586</v>
      </c>
      <c r="D220" s="318"/>
      <c r="E220" s="318"/>
      <c r="F220" s="318"/>
      <c r="G220" s="319"/>
      <c r="H220" s="64" t="s">
        <v>372</v>
      </c>
      <c r="I220" s="64" t="s">
        <v>254</v>
      </c>
      <c r="J220" s="64" t="s">
        <v>71</v>
      </c>
      <c r="K220" s="64" t="s">
        <v>120</v>
      </c>
      <c r="L220" s="64"/>
      <c r="M220" s="182">
        <v>1105.3</v>
      </c>
      <c r="N220" s="182">
        <v>1105.3</v>
      </c>
      <c r="O220" s="182"/>
      <c r="P220" s="182"/>
      <c r="Q220" s="182"/>
      <c r="R220" s="182"/>
      <c r="S220" s="283"/>
      <c r="T220" s="35"/>
      <c r="U220" s="35"/>
    </row>
    <row r="221" spans="1:21" s="11" customFormat="1" ht="52.5" customHeight="1">
      <c r="A221" s="181"/>
      <c r="B221" s="181"/>
      <c r="C221" s="317" t="s">
        <v>632</v>
      </c>
      <c r="D221" s="318"/>
      <c r="E221" s="318"/>
      <c r="F221" s="318"/>
      <c r="G221" s="319"/>
      <c r="H221" s="64" t="s">
        <v>372</v>
      </c>
      <c r="I221" s="64" t="s">
        <v>373</v>
      </c>
      <c r="J221" s="64" t="s">
        <v>53</v>
      </c>
      <c r="K221" s="64">
        <v>634</v>
      </c>
      <c r="L221" s="64"/>
      <c r="M221" s="182"/>
      <c r="N221" s="182"/>
      <c r="O221" s="182"/>
      <c r="P221" s="182"/>
      <c r="Q221" s="182"/>
      <c r="R221" s="182"/>
      <c r="S221" s="283"/>
      <c r="T221" s="35"/>
      <c r="U221" s="35"/>
    </row>
    <row r="222" spans="1:21" s="11" customFormat="1" ht="60" customHeight="1">
      <c r="A222" s="181"/>
      <c r="B222" s="181"/>
      <c r="C222" s="317" t="s">
        <v>820</v>
      </c>
      <c r="D222" s="318"/>
      <c r="E222" s="318"/>
      <c r="F222" s="318"/>
      <c r="G222" s="319"/>
      <c r="H222" s="64" t="s">
        <v>372</v>
      </c>
      <c r="I222" s="259" t="s">
        <v>351</v>
      </c>
      <c r="J222" s="64">
        <v>910191000</v>
      </c>
      <c r="K222" s="64" t="s">
        <v>120</v>
      </c>
      <c r="L222" s="64"/>
      <c r="M222" s="182"/>
      <c r="N222" s="182"/>
      <c r="O222" s="182">
        <v>3244</v>
      </c>
      <c r="P222" s="182"/>
      <c r="Q222" s="182"/>
      <c r="R222" s="182"/>
      <c r="S222" s="283"/>
      <c r="T222" s="35"/>
      <c r="U222" s="35"/>
    </row>
    <row r="223" spans="1:21" s="11" customFormat="1" ht="81" customHeight="1">
      <c r="A223" s="181"/>
      <c r="B223" s="181"/>
      <c r="C223" s="317" t="s">
        <v>821</v>
      </c>
      <c r="D223" s="318"/>
      <c r="E223" s="318"/>
      <c r="F223" s="318"/>
      <c r="G223" s="319"/>
      <c r="H223" s="64" t="s">
        <v>372</v>
      </c>
      <c r="I223" s="64" t="s">
        <v>373</v>
      </c>
      <c r="J223" s="64" t="s">
        <v>54</v>
      </c>
      <c r="K223" s="64" t="s">
        <v>120</v>
      </c>
      <c r="L223" s="64"/>
      <c r="M223" s="182">
        <v>9368</v>
      </c>
      <c r="N223" s="182">
        <v>9121.6</v>
      </c>
      <c r="O223" s="183">
        <v>7160.2</v>
      </c>
      <c r="P223" s="183">
        <v>3237.7</v>
      </c>
      <c r="Q223" s="183">
        <v>3033.5</v>
      </c>
      <c r="R223" s="183">
        <v>2772.5</v>
      </c>
      <c r="S223" s="283"/>
      <c r="T223" s="35"/>
      <c r="U223" s="35"/>
    </row>
    <row r="224" spans="1:21" s="11" customFormat="1" ht="62.25" customHeight="1">
      <c r="A224" s="181"/>
      <c r="B224" s="181"/>
      <c r="C224" s="317" t="s">
        <v>587</v>
      </c>
      <c r="D224" s="318"/>
      <c r="E224" s="318"/>
      <c r="F224" s="318"/>
      <c r="G224" s="319"/>
      <c r="H224" s="64" t="s">
        <v>372</v>
      </c>
      <c r="I224" s="64" t="s">
        <v>373</v>
      </c>
      <c r="J224" s="64" t="s">
        <v>55</v>
      </c>
      <c r="K224" s="64" t="s">
        <v>543</v>
      </c>
      <c r="L224" s="64"/>
      <c r="M224" s="182">
        <v>175.4</v>
      </c>
      <c r="N224" s="182">
        <v>175.4</v>
      </c>
      <c r="O224" s="183">
        <v>126.1</v>
      </c>
      <c r="P224" s="183"/>
      <c r="Q224" s="183">
        <v>50</v>
      </c>
      <c r="R224" s="183">
        <v>50</v>
      </c>
      <c r="S224" s="283"/>
      <c r="T224" s="35"/>
      <c r="U224" s="35"/>
    </row>
    <row r="225" spans="1:21" s="11" customFormat="1" ht="47.25" customHeight="1">
      <c r="A225" s="181"/>
      <c r="B225" s="181"/>
      <c r="C225" s="317" t="s">
        <v>588</v>
      </c>
      <c r="D225" s="318"/>
      <c r="E225" s="318"/>
      <c r="F225" s="318"/>
      <c r="G225" s="319"/>
      <c r="H225" s="64" t="s">
        <v>372</v>
      </c>
      <c r="I225" s="259" t="s">
        <v>351</v>
      </c>
      <c r="J225" s="64" t="s">
        <v>206</v>
      </c>
      <c r="K225" s="64">
        <v>811</v>
      </c>
      <c r="L225" s="64"/>
      <c r="M225" s="182">
        <v>58.7</v>
      </c>
      <c r="N225" s="182">
        <v>58.7</v>
      </c>
      <c r="O225" s="182"/>
      <c r="P225" s="182"/>
      <c r="Q225" s="182"/>
      <c r="R225" s="182"/>
      <c r="S225" s="283"/>
      <c r="T225" s="35"/>
      <c r="U225" s="35"/>
    </row>
    <row r="226" spans="1:21" s="11" customFormat="1" ht="45" customHeight="1">
      <c r="A226" s="181"/>
      <c r="B226" s="181"/>
      <c r="C226" s="314" t="s">
        <v>822</v>
      </c>
      <c r="D226" s="315"/>
      <c r="E226" s="315"/>
      <c r="F226" s="315"/>
      <c r="G226" s="316"/>
      <c r="H226" s="64" t="s">
        <v>372</v>
      </c>
      <c r="I226" s="64" t="s">
        <v>149</v>
      </c>
      <c r="J226" s="64" t="s">
        <v>286</v>
      </c>
      <c r="K226" s="64" t="s">
        <v>120</v>
      </c>
      <c r="L226" s="64"/>
      <c r="M226" s="182">
        <v>893.2</v>
      </c>
      <c r="N226" s="182">
        <v>893.2</v>
      </c>
      <c r="O226" s="183">
        <v>538.5</v>
      </c>
      <c r="P226" s="183">
        <v>648.9</v>
      </c>
      <c r="Q226" s="183">
        <v>545.70000000000005</v>
      </c>
      <c r="R226" s="183">
        <v>545.70000000000005</v>
      </c>
      <c r="S226" s="283"/>
      <c r="T226" s="35"/>
      <c r="U226" s="35"/>
    </row>
    <row r="227" spans="1:21" s="11" customFormat="1" ht="73.5" customHeight="1">
      <c r="A227" s="181"/>
      <c r="B227" s="181"/>
      <c r="C227" s="317" t="s">
        <v>823</v>
      </c>
      <c r="D227" s="318"/>
      <c r="E227" s="318"/>
      <c r="F227" s="318"/>
      <c r="G227" s="319"/>
      <c r="H227" s="64" t="s">
        <v>372</v>
      </c>
      <c r="I227" s="64" t="s">
        <v>149</v>
      </c>
      <c r="J227" s="64" t="s">
        <v>83</v>
      </c>
      <c r="K227" s="64" t="s">
        <v>120</v>
      </c>
      <c r="L227" s="64"/>
      <c r="M227" s="182">
        <v>405.1</v>
      </c>
      <c r="N227" s="182">
        <v>405.1</v>
      </c>
      <c r="O227" s="183">
        <v>210</v>
      </c>
      <c r="P227" s="183">
        <v>250</v>
      </c>
      <c r="Q227" s="183">
        <v>250</v>
      </c>
      <c r="R227" s="183">
        <v>250</v>
      </c>
      <c r="S227" s="283"/>
      <c r="T227" s="35"/>
      <c r="U227" s="35"/>
    </row>
    <row r="228" spans="1:21" s="11" customFormat="1" ht="61.5" customHeight="1">
      <c r="A228" s="181"/>
      <c r="B228" s="181"/>
      <c r="C228" s="317" t="s">
        <v>589</v>
      </c>
      <c r="D228" s="318"/>
      <c r="E228" s="318"/>
      <c r="F228" s="318"/>
      <c r="G228" s="319"/>
      <c r="H228" s="64" t="s">
        <v>372</v>
      </c>
      <c r="I228" s="64" t="s">
        <v>75</v>
      </c>
      <c r="J228" s="64" t="s">
        <v>71</v>
      </c>
      <c r="K228" s="64" t="s">
        <v>120</v>
      </c>
      <c r="L228" s="64"/>
      <c r="M228" s="182">
        <v>123.7</v>
      </c>
      <c r="N228" s="182">
        <v>123.7</v>
      </c>
      <c r="O228" s="182"/>
      <c r="P228" s="182"/>
      <c r="Q228" s="182"/>
      <c r="R228" s="182"/>
      <c r="S228" s="283"/>
      <c r="T228" s="35"/>
      <c r="U228" s="35"/>
    </row>
    <row r="229" spans="1:21" s="11" customFormat="1" ht="47.25" customHeight="1">
      <c r="A229" s="181"/>
      <c r="B229" s="181"/>
      <c r="C229" s="317" t="s">
        <v>838</v>
      </c>
      <c r="D229" s="318"/>
      <c r="E229" s="318"/>
      <c r="F229" s="318"/>
      <c r="G229" s="319"/>
      <c r="H229" s="64" t="s">
        <v>372</v>
      </c>
      <c r="I229" s="64" t="s">
        <v>149</v>
      </c>
      <c r="J229" s="64" t="s">
        <v>84</v>
      </c>
      <c r="K229" s="64" t="s">
        <v>400</v>
      </c>
      <c r="L229" s="64"/>
      <c r="M229" s="182">
        <v>1672</v>
      </c>
      <c r="N229" s="182">
        <v>1672</v>
      </c>
      <c r="O229" s="183">
        <v>2472</v>
      </c>
      <c r="P229" s="183">
        <v>2472</v>
      </c>
      <c r="Q229" s="183">
        <v>1672</v>
      </c>
      <c r="R229" s="183">
        <v>1672</v>
      </c>
      <c r="S229" s="283"/>
      <c r="T229" s="35"/>
      <c r="U229" s="35"/>
    </row>
    <row r="230" spans="1:21" s="11" customFormat="1" ht="58.5" customHeight="1">
      <c r="A230" s="181"/>
      <c r="B230" s="181"/>
      <c r="C230" s="317" t="s">
        <v>590</v>
      </c>
      <c r="D230" s="318"/>
      <c r="E230" s="318"/>
      <c r="F230" s="318"/>
      <c r="G230" s="319"/>
      <c r="H230" s="64" t="s">
        <v>372</v>
      </c>
      <c r="I230" s="64" t="s">
        <v>149</v>
      </c>
      <c r="J230" s="64" t="s">
        <v>55</v>
      </c>
      <c r="K230" s="64" t="s">
        <v>400</v>
      </c>
      <c r="L230" s="64"/>
      <c r="M230" s="182">
        <v>731.5</v>
      </c>
      <c r="N230" s="182">
        <v>731.5</v>
      </c>
      <c r="O230" s="183"/>
      <c r="P230" s="183"/>
      <c r="Q230" s="183"/>
      <c r="R230" s="183"/>
      <c r="S230" s="283"/>
      <c r="T230" s="35"/>
      <c r="U230" s="35"/>
    </row>
    <row r="231" spans="1:21" s="11" customFormat="1" ht="60.75" customHeight="1">
      <c r="A231" s="181"/>
      <c r="B231" s="181"/>
      <c r="C231" s="317" t="s">
        <v>591</v>
      </c>
      <c r="D231" s="318"/>
      <c r="E231" s="318"/>
      <c r="F231" s="318"/>
      <c r="G231" s="319"/>
      <c r="H231" s="64" t="s">
        <v>372</v>
      </c>
      <c r="I231" s="64" t="s">
        <v>75</v>
      </c>
      <c r="J231" s="64" t="s">
        <v>367</v>
      </c>
      <c r="K231" s="64" t="s">
        <v>120</v>
      </c>
      <c r="L231" s="64"/>
      <c r="M231" s="182">
        <v>950.6</v>
      </c>
      <c r="N231" s="182">
        <v>950.6</v>
      </c>
      <c r="O231" s="183"/>
      <c r="P231" s="183"/>
      <c r="Q231" s="183"/>
      <c r="R231" s="183"/>
      <c r="S231" s="283"/>
      <c r="T231" s="35"/>
      <c r="U231" s="35"/>
    </row>
    <row r="232" spans="1:21" s="11" customFormat="1" ht="60.75" customHeight="1">
      <c r="A232" s="181"/>
      <c r="B232" s="181"/>
      <c r="C232" s="317" t="s">
        <v>592</v>
      </c>
      <c r="D232" s="318"/>
      <c r="E232" s="318"/>
      <c r="F232" s="318"/>
      <c r="G232" s="319"/>
      <c r="H232" s="64" t="s">
        <v>372</v>
      </c>
      <c r="I232" s="64" t="s">
        <v>75</v>
      </c>
      <c r="J232" s="64" t="s">
        <v>70</v>
      </c>
      <c r="K232" s="64" t="s">
        <v>120</v>
      </c>
      <c r="L232" s="64"/>
      <c r="M232" s="182">
        <v>1747.5</v>
      </c>
      <c r="N232" s="182">
        <v>1747.5</v>
      </c>
      <c r="O232" s="183"/>
      <c r="P232" s="183"/>
      <c r="Q232" s="183"/>
      <c r="R232" s="183"/>
      <c r="S232" s="283"/>
      <c r="T232" s="35"/>
      <c r="U232" s="35"/>
    </row>
    <row r="233" spans="1:21" s="11" customFormat="1" ht="60.75" customHeight="1">
      <c r="A233" s="181"/>
      <c r="B233" s="181"/>
      <c r="C233" s="314" t="s">
        <v>593</v>
      </c>
      <c r="D233" s="315"/>
      <c r="E233" s="315"/>
      <c r="F233" s="315"/>
      <c r="G233" s="316"/>
      <c r="H233" s="64" t="s">
        <v>372</v>
      </c>
      <c r="I233" s="64" t="s">
        <v>254</v>
      </c>
      <c r="J233" s="64" t="s">
        <v>70</v>
      </c>
      <c r="K233" s="64" t="s">
        <v>120</v>
      </c>
      <c r="L233" s="64"/>
      <c r="M233" s="184">
        <v>856</v>
      </c>
      <c r="N233" s="184">
        <v>856</v>
      </c>
      <c r="O233" s="185"/>
      <c r="P233" s="183"/>
      <c r="Q233" s="183"/>
      <c r="R233" s="183"/>
      <c r="S233" s="283"/>
      <c r="T233" s="35"/>
      <c r="U233" s="35"/>
    </row>
    <row r="234" spans="1:21" s="11" customFormat="1" ht="59.25" customHeight="1">
      <c r="A234" s="181"/>
      <c r="B234" s="181"/>
      <c r="C234" s="317" t="s">
        <v>594</v>
      </c>
      <c r="D234" s="318"/>
      <c r="E234" s="318"/>
      <c r="F234" s="318"/>
      <c r="G234" s="319"/>
      <c r="H234" s="64" t="s">
        <v>267</v>
      </c>
      <c r="I234" s="259" t="s">
        <v>254</v>
      </c>
      <c r="J234" s="64">
        <v>910791000</v>
      </c>
      <c r="K234" s="64" t="s">
        <v>120</v>
      </c>
      <c r="L234" s="64"/>
      <c r="M234" s="182"/>
      <c r="N234" s="182"/>
      <c r="O234" s="183">
        <v>1994.9</v>
      </c>
      <c r="P234" s="183"/>
      <c r="Q234" s="183"/>
      <c r="R234" s="183"/>
      <c r="S234" s="283"/>
      <c r="T234" s="35"/>
      <c r="U234" s="35"/>
    </row>
    <row r="235" spans="1:21" s="11" customFormat="1" ht="68.45" customHeight="1">
      <c r="A235" s="181"/>
      <c r="B235" s="181"/>
      <c r="C235" s="317" t="s">
        <v>837</v>
      </c>
      <c r="D235" s="318"/>
      <c r="E235" s="318"/>
      <c r="F235" s="318"/>
      <c r="G235" s="319"/>
      <c r="H235" s="64" t="s">
        <v>372</v>
      </c>
      <c r="I235" s="64" t="s">
        <v>254</v>
      </c>
      <c r="J235" s="64" t="s">
        <v>285</v>
      </c>
      <c r="K235" s="64" t="s">
        <v>120</v>
      </c>
      <c r="L235" s="64"/>
      <c r="M235" s="182">
        <v>2173.1</v>
      </c>
      <c r="N235" s="182">
        <v>2173.1</v>
      </c>
      <c r="O235" s="183">
        <v>2387.9</v>
      </c>
      <c r="P235" s="183">
        <v>2184</v>
      </c>
      <c r="Q235" s="183">
        <v>2184.1</v>
      </c>
      <c r="R235" s="183"/>
      <c r="S235" s="283"/>
      <c r="T235" s="186"/>
      <c r="U235" s="35"/>
    </row>
    <row r="236" spans="1:21" s="11" customFormat="1" ht="81" customHeight="1">
      <c r="A236" s="264">
        <v>733</v>
      </c>
      <c r="B236" s="23" t="s">
        <v>301</v>
      </c>
      <c r="C236" s="175" t="s">
        <v>425</v>
      </c>
      <c r="D236" s="175" t="s">
        <v>25</v>
      </c>
      <c r="E236" s="48" t="s">
        <v>129</v>
      </c>
      <c r="F236" s="70" t="s">
        <v>390</v>
      </c>
      <c r="G236" s="25" t="s">
        <v>352</v>
      </c>
      <c r="H236" s="175"/>
      <c r="I236" s="177"/>
      <c r="J236" s="177"/>
      <c r="K236" s="25"/>
      <c r="L236" s="25"/>
      <c r="M236" s="178">
        <f t="shared" ref="M236:R236" si="46">M237</f>
        <v>1111.9000000000001</v>
      </c>
      <c r="N236" s="178">
        <f t="shared" si="46"/>
        <v>1111.9000000000001</v>
      </c>
      <c r="O236" s="178">
        <f t="shared" si="46"/>
        <v>0</v>
      </c>
      <c r="P236" s="178">
        <f t="shared" si="46"/>
        <v>0</v>
      </c>
      <c r="Q236" s="178">
        <f t="shared" si="46"/>
        <v>0</v>
      </c>
      <c r="R236" s="178">
        <f t="shared" si="46"/>
        <v>0</v>
      </c>
      <c r="S236" s="283"/>
      <c r="T236" s="35"/>
      <c r="U236" s="35"/>
    </row>
    <row r="237" spans="1:21" s="11" customFormat="1" ht="60.75" customHeight="1">
      <c r="A237" s="175"/>
      <c r="B237" s="187"/>
      <c r="C237" s="317" t="s">
        <v>600</v>
      </c>
      <c r="D237" s="318"/>
      <c r="E237" s="318"/>
      <c r="F237" s="318"/>
      <c r="G237" s="319"/>
      <c r="H237" s="181" t="s">
        <v>372</v>
      </c>
      <c r="I237" s="188" t="s">
        <v>351</v>
      </c>
      <c r="J237" s="181" t="s">
        <v>53</v>
      </c>
      <c r="K237" s="57">
        <v>634</v>
      </c>
      <c r="L237" s="57"/>
      <c r="M237" s="182">
        <v>1111.9000000000001</v>
      </c>
      <c r="N237" s="182">
        <v>1111.9000000000001</v>
      </c>
      <c r="O237" s="183"/>
      <c r="P237" s="183"/>
      <c r="Q237" s="183"/>
      <c r="R237" s="183"/>
      <c r="S237" s="283"/>
      <c r="T237" s="35"/>
      <c r="U237" s="35"/>
    </row>
    <row r="238" spans="1:21" s="11" customFormat="1" ht="60.75" customHeight="1">
      <c r="A238" s="264">
        <v>733</v>
      </c>
      <c r="B238" s="23" t="s">
        <v>302</v>
      </c>
      <c r="C238" s="175" t="s">
        <v>601</v>
      </c>
      <c r="D238" s="175" t="s">
        <v>23</v>
      </c>
      <c r="E238" s="48" t="s">
        <v>129</v>
      </c>
      <c r="F238" s="70" t="s">
        <v>26</v>
      </c>
      <c r="G238" s="25" t="s">
        <v>352</v>
      </c>
      <c r="H238" s="175"/>
      <c r="I238" s="177"/>
      <c r="J238" s="177"/>
      <c r="K238" s="25"/>
      <c r="L238" s="25"/>
      <c r="M238" s="178">
        <f>M239+M240+M241+M242+M243</f>
        <v>14252.800000000001</v>
      </c>
      <c r="N238" s="178">
        <f>N239+N240+N241+N242+N243</f>
        <v>14252.800000000001</v>
      </c>
      <c r="O238" s="178">
        <f>O239+O240+O241+O243+O242</f>
        <v>16438.900000000001</v>
      </c>
      <c r="P238" s="178">
        <f>P239+P240+P241+P243+P242</f>
        <v>14402</v>
      </c>
      <c r="Q238" s="178">
        <f>Q239+Q240+Q241+Q243</f>
        <v>4241.3</v>
      </c>
      <c r="R238" s="178">
        <f>R239+R240+R241+R243</f>
        <v>6425.4</v>
      </c>
      <c r="S238" s="283"/>
      <c r="T238" s="35"/>
      <c r="U238" s="35"/>
    </row>
    <row r="239" spans="1:21" s="11" customFormat="1" ht="66" customHeight="1">
      <c r="A239" s="175"/>
      <c r="B239" s="86"/>
      <c r="C239" s="317" t="s">
        <v>602</v>
      </c>
      <c r="D239" s="318"/>
      <c r="E239" s="318"/>
      <c r="F239" s="318"/>
      <c r="G239" s="319"/>
      <c r="H239" s="64" t="s">
        <v>372</v>
      </c>
      <c r="I239" s="64" t="s">
        <v>75</v>
      </c>
      <c r="J239" s="64">
        <v>800391000</v>
      </c>
      <c r="K239" s="64" t="s">
        <v>120</v>
      </c>
      <c r="L239" s="64"/>
      <c r="M239" s="182"/>
      <c r="N239" s="182"/>
      <c r="O239" s="185">
        <v>487.9</v>
      </c>
      <c r="P239" s="185"/>
      <c r="Q239" s="185"/>
      <c r="R239" s="185"/>
      <c r="S239" s="283"/>
      <c r="T239" s="35"/>
      <c r="U239" s="35"/>
    </row>
    <row r="240" spans="1:21" s="11" customFormat="1" ht="114" customHeight="1">
      <c r="A240" s="179"/>
      <c r="B240" s="86"/>
      <c r="C240" s="317" t="s">
        <v>824</v>
      </c>
      <c r="D240" s="318"/>
      <c r="E240" s="318"/>
      <c r="F240" s="318"/>
      <c r="G240" s="319"/>
      <c r="H240" s="64" t="s">
        <v>372</v>
      </c>
      <c r="I240" s="64" t="s">
        <v>75</v>
      </c>
      <c r="J240" s="64" t="s">
        <v>147</v>
      </c>
      <c r="K240" s="64" t="s">
        <v>400</v>
      </c>
      <c r="L240" s="64"/>
      <c r="M240" s="182">
        <v>13700.6</v>
      </c>
      <c r="N240" s="182">
        <v>13700.6</v>
      </c>
      <c r="O240" s="185">
        <v>14302</v>
      </c>
      <c r="P240" s="185">
        <v>14302</v>
      </c>
      <c r="Q240" s="185">
        <v>4241.3</v>
      </c>
      <c r="R240" s="185">
        <v>6425.4</v>
      </c>
      <c r="S240" s="283"/>
      <c r="T240" s="35"/>
      <c r="U240" s="35"/>
    </row>
    <row r="241" spans="1:21" s="11" customFormat="1" ht="69.75" customHeight="1">
      <c r="A241" s="179"/>
      <c r="B241" s="86"/>
      <c r="C241" s="317" t="s">
        <v>602</v>
      </c>
      <c r="D241" s="318"/>
      <c r="E241" s="318"/>
      <c r="F241" s="318"/>
      <c r="G241" s="319"/>
      <c r="H241" s="64" t="s">
        <v>372</v>
      </c>
      <c r="I241" s="64" t="s">
        <v>75</v>
      </c>
      <c r="J241" s="259" t="s">
        <v>441</v>
      </c>
      <c r="K241" s="64" t="s">
        <v>120</v>
      </c>
      <c r="L241" s="64"/>
      <c r="M241" s="180">
        <v>164</v>
      </c>
      <c r="N241" s="180">
        <v>164</v>
      </c>
      <c r="O241" s="185"/>
      <c r="P241" s="185"/>
      <c r="Q241" s="185"/>
      <c r="R241" s="185"/>
      <c r="S241" s="283"/>
      <c r="T241" s="35"/>
      <c r="U241" s="35"/>
    </row>
    <row r="242" spans="1:21" s="11" customFormat="1" ht="84" customHeight="1">
      <c r="A242" s="179"/>
      <c r="B242" s="86"/>
      <c r="C242" s="317" t="s">
        <v>825</v>
      </c>
      <c r="D242" s="318"/>
      <c r="E242" s="318"/>
      <c r="F242" s="318"/>
      <c r="G242" s="319"/>
      <c r="H242" s="64" t="s">
        <v>372</v>
      </c>
      <c r="I242" s="64" t="s">
        <v>351</v>
      </c>
      <c r="J242" s="64" t="s">
        <v>72</v>
      </c>
      <c r="K242" s="64" t="s">
        <v>120</v>
      </c>
      <c r="L242" s="64"/>
      <c r="M242" s="180">
        <v>297.10000000000002</v>
      </c>
      <c r="N242" s="180">
        <v>297.10000000000002</v>
      </c>
      <c r="O242" s="185">
        <v>349</v>
      </c>
      <c r="P242" s="185">
        <v>100</v>
      </c>
      <c r="Q242" s="185"/>
      <c r="R242" s="185"/>
      <c r="S242" s="283"/>
      <c r="T242" s="35"/>
      <c r="U242" s="35"/>
    </row>
    <row r="243" spans="1:21" s="11" customFormat="1" ht="68.25" customHeight="1">
      <c r="A243" s="179"/>
      <c r="B243" s="86"/>
      <c r="C243" s="317" t="s">
        <v>603</v>
      </c>
      <c r="D243" s="318"/>
      <c r="E243" s="318"/>
      <c r="F243" s="318"/>
      <c r="G243" s="319"/>
      <c r="H243" s="64" t="s">
        <v>372</v>
      </c>
      <c r="I243" s="64" t="s">
        <v>75</v>
      </c>
      <c r="J243" s="64" t="s">
        <v>441</v>
      </c>
      <c r="K243" s="64">
        <v>244</v>
      </c>
      <c r="L243" s="64"/>
      <c r="M243" s="180">
        <v>91.1</v>
      </c>
      <c r="N243" s="180">
        <v>91.1</v>
      </c>
      <c r="O243" s="185">
        <v>1300</v>
      </c>
      <c r="P243" s="185"/>
      <c r="Q243" s="185"/>
      <c r="R243" s="185"/>
      <c r="S243" s="283"/>
      <c r="T243" s="35"/>
      <c r="U243" s="35"/>
    </row>
    <row r="244" spans="1:21" s="11" customFormat="1" ht="112.5" customHeight="1">
      <c r="A244" s="264">
        <v>733</v>
      </c>
      <c r="B244" s="23" t="s">
        <v>303</v>
      </c>
      <c r="C244" s="25" t="s">
        <v>426</v>
      </c>
      <c r="D244" s="44" t="s">
        <v>248</v>
      </c>
      <c r="E244" s="33" t="s">
        <v>370</v>
      </c>
      <c r="F244" s="70" t="s">
        <v>133</v>
      </c>
      <c r="G244" s="79" t="s">
        <v>242</v>
      </c>
      <c r="H244" s="2"/>
      <c r="I244" s="25"/>
      <c r="J244" s="25"/>
      <c r="K244" s="25"/>
      <c r="L244" s="25"/>
      <c r="M244" s="178">
        <f>M245+M246+M248+M247</f>
        <v>14923.999999999998</v>
      </c>
      <c r="N244" s="178">
        <f>N245+N246+N248+N247</f>
        <v>14923.999999999998</v>
      </c>
      <c r="O244" s="178">
        <f>O245+O246+O248</f>
        <v>26566.3</v>
      </c>
      <c r="P244" s="178">
        <f>P245+P246+P248</f>
        <v>6000</v>
      </c>
      <c r="Q244" s="178">
        <f>Q245+Q246+Q248</f>
        <v>6450</v>
      </c>
      <c r="R244" s="178">
        <f>R245+R246+R248</f>
        <v>6450</v>
      </c>
      <c r="S244" s="283"/>
      <c r="T244" s="35"/>
      <c r="U244" s="35"/>
    </row>
    <row r="245" spans="1:21" s="11" customFormat="1" ht="58.5" customHeight="1">
      <c r="A245" s="175"/>
      <c r="B245" s="86"/>
      <c r="C245" s="317" t="s">
        <v>738</v>
      </c>
      <c r="D245" s="318"/>
      <c r="E245" s="318"/>
      <c r="F245" s="318"/>
      <c r="G245" s="319"/>
      <c r="H245" s="38" t="s">
        <v>254</v>
      </c>
      <c r="I245" s="39" t="s">
        <v>251</v>
      </c>
      <c r="J245" s="38" t="s">
        <v>278</v>
      </c>
      <c r="K245" s="39">
        <v>244</v>
      </c>
      <c r="L245" s="39"/>
      <c r="M245" s="180">
        <v>6492</v>
      </c>
      <c r="N245" s="180">
        <v>6492</v>
      </c>
      <c r="O245" s="185">
        <v>6156.3</v>
      </c>
      <c r="P245" s="185">
        <v>6000</v>
      </c>
      <c r="Q245" s="185">
        <v>6000</v>
      </c>
      <c r="R245" s="185">
        <v>6000</v>
      </c>
      <c r="S245" s="283"/>
      <c r="T245" s="35"/>
      <c r="U245" s="35"/>
    </row>
    <row r="246" spans="1:21" s="11" customFormat="1" ht="48" customHeight="1">
      <c r="A246" s="179"/>
      <c r="B246" s="86"/>
      <c r="C246" s="317" t="s">
        <v>739</v>
      </c>
      <c r="D246" s="318"/>
      <c r="E246" s="318"/>
      <c r="F246" s="318"/>
      <c r="G246" s="319"/>
      <c r="H246" s="38" t="s">
        <v>254</v>
      </c>
      <c r="I246" s="39" t="s">
        <v>251</v>
      </c>
      <c r="J246" s="38" t="s">
        <v>233</v>
      </c>
      <c r="K246" s="39">
        <v>811</v>
      </c>
      <c r="L246" s="39"/>
      <c r="M246" s="180">
        <v>326.2</v>
      </c>
      <c r="N246" s="180">
        <v>326.2</v>
      </c>
      <c r="O246" s="185">
        <v>410</v>
      </c>
      <c r="P246" s="185"/>
      <c r="Q246" s="185">
        <v>450</v>
      </c>
      <c r="R246" s="185">
        <v>450</v>
      </c>
      <c r="S246" s="283"/>
      <c r="T246" s="35"/>
      <c r="U246" s="35"/>
    </row>
    <row r="247" spans="1:21" s="11" customFormat="1" ht="28.5" customHeight="1">
      <c r="A247" s="179" t="s">
        <v>740</v>
      </c>
      <c r="B247" s="86"/>
      <c r="C247" s="314" t="s">
        <v>741</v>
      </c>
      <c r="D247" s="315"/>
      <c r="E247" s="315"/>
      <c r="F247" s="315"/>
      <c r="G247" s="316"/>
      <c r="H247" s="259" t="s">
        <v>254</v>
      </c>
      <c r="I247" s="260" t="s">
        <v>251</v>
      </c>
      <c r="J247" s="64" t="s">
        <v>233</v>
      </c>
      <c r="K247" s="65">
        <v>244</v>
      </c>
      <c r="L247" s="65"/>
      <c r="M247" s="184">
        <v>99.9</v>
      </c>
      <c r="N247" s="184">
        <v>99.9</v>
      </c>
      <c r="O247" s="185"/>
      <c r="P247" s="185"/>
      <c r="Q247" s="185"/>
      <c r="R247" s="185"/>
      <c r="S247" s="283"/>
      <c r="T247" s="35"/>
      <c r="U247" s="35"/>
    </row>
    <row r="248" spans="1:21" s="11" customFormat="1" ht="31.5" customHeight="1">
      <c r="A248" s="179"/>
      <c r="B248" s="181"/>
      <c r="C248" s="317" t="s">
        <v>604</v>
      </c>
      <c r="D248" s="318"/>
      <c r="E248" s="318"/>
      <c r="F248" s="318"/>
      <c r="G248" s="319"/>
      <c r="H248" s="38" t="s">
        <v>254</v>
      </c>
      <c r="I248" s="39" t="s">
        <v>251</v>
      </c>
      <c r="J248" s="38" t="s">
        <v>50</v>
      </c>
      <c r="K248" s="39">
        <v>810</v>
      </c>
      <c r="L248" s="39"/>
      <c r="M248" s="182">
        <v>8005.9</v>
      </c>
      <c r="N248" s="182">
        <v>8005.9</v>
      </c>
      <c r="O248" s="183">
        <v>20000</v>
      </c>
      <c r="P248" s="183"/>
      <c r="Q248" s="183"/>
      <c r="R248" s="183"/>
      <c r="S248" s="283"/>
      <c r="T248" s="35"/>
      <c r="U248" s="35"/>
    </row>
    <row r="249" spans="1:21" s="11" customFormat="1" ht="70.5" customHeight="1">
      <c r="A249" s="264">
        <v>733</v>
      </c>
      <c r="B249" s="23" t="s">
        <v>304</v>
      </c>
      <c r="C249" s="25" t="s">
        <v>473</v>
      </c>
      <c r="D249" s="173" t="s">
        <v>37</v>
      </c>
      <c r="E249" s="48" t="s">
        <v>129</v>
      </c>
      <c r="F249" s="70" t="s">
        <v>390</v>
      </c>
      <c r="G249" s="25" t="s">
        <v>352</v>
      </c>
      <c r="H249" s="175"/>
      <c r="I249" s="177"/>
      <c r="J249" s="177"/>
      <c r="K249" s="25"/>
      <c r="L249" s="25"/>
      <c r="M249" s="178">
        <f>M250</f>
        <v>87.4</v>
      </c>
      <c r="N249" s="178">
        <f t="shared" ref="N249:R249" si="47">N250</f>
        <v>87.4</v>
      </c>
      <c r="O249" s="178">
        <f t="shared" si="47"/>
        <v>1055.5</v>
      </c>
      <c r="P249" s="178">
        <f t="shared" si="47"/>
        <v>0</v>
      </c>
      <c r="Q249" s="178">
        <f t="shared" si="47"/>
        <v>0</v>
      </c>
      <c r="R249" s="178">
        <f t="shared" si="47"/>
        <v>0</v>
      </c>
      <c r="S249" s="283"/>
      <c r="T249" s="35"/>
      <c r="U249" s="35"/>
    </row>
    <row r="250" spans="1:21" s="11" customFormat="1" ht="68.25" customHeight="1">
      <c r="A250" s="175"/>
      <c r="B250" s="86"/>
      <c r="C250" s="317" t="s">
        <v>605</v>
      </c>
      <c r="D250" s="318"/>
      <c r="E250" s="318"/>
      <c r="F250" s="318"/>
      <c r="G250" s="319"/>
      <c r="H250" s="179" t="s">
        <v>254</v>
      </c>
      <c r="I250" s="189" t="s">
        <v>145</v>
      </c>
      <c r="J250" s="278" t="s">
        <v>190</v>
      </c>
      <c r="K250" s="57" t="s">
        <v>120</v>
      </c>
      <c r="L250" s="57"/>
      <c r="M250" s="180">
        <v>87.4</v>
      </c>
      <c r="N250" s="180">
        <v>87.4</v>
      </c>
      <c r="O250" s="185">
        <v>1055.5</v>
      </c>
      <c r="P250" s="185"/>
      <c r="Q250" s="185"/>
      <c r="R250" s="185"/>
      <c r="S250" s="283"/>
      <c r="T250" s="35"/>
      <c r="U250" s="35"/>
    </row>
    <row r="251" spans="1:21" s="11" customFormat="1" ht="69.75" customHeight="1">
      <c r="A251" s="264">
        <v>733</v>
      </c>
      <c r="B251" s="23" t="s">
        <v>359</v>
      </c>
      <c r="C251" s="175" t="s">
        <v>474</v>
      </c>
      <c r="D251" s="173" t="s">
        <v>37</v>
      </c>
      <c r="E251" s="48" t="s">
        <v>129</v>
      </c>
      <c r="F251" s="70" t="s">
        <v>390</v>
      </c>
      <c r="G251" s="25" t="s">
        <v>352</v>
      </c>
      <c r="H251" s="175"/>
      <c r="I251" s="177"/>
      <c r="J251" s="177"/>
      <c r="K251" s="25"/>
      <c r="L251" s="25"/>
      <c r="M251" s="178">
        <f>M252+M253+M256+M254+M255</f>
        <v>12569.4</v>
      </c>
      <c r="N251" s="178">
        <f>N252+N253+N256+N254+N255</f>
        <v>12486</v>
      </c>
      <c r="O251" s="178">
        <f>O252+O253+O256+O254</f>
        <v>7769.4</v>
      </c>
      <c r="P251" s="178">
        <f>P252+P253+P256+P254</f>
        <v>1198.3</v>
      </c>
      <c r="Q251" s="178">
        <f>Q252+Q253+Q256+Q254</f>
        <v>1215</v>
      </c>
      <c r="R251" s="178">
        <f>R252+R253+R256+R254</f>
        <v>967.1</v>
      </c>
      <c r="S251" s="283"/>
      <c r="T251" s="35"/>
      <c r="U251" s="35"/>
    </row>
    <row r="252" spans="1:21" s="11" customFormat="1" ht="63" customHeight="1">
      <c r="A252" s="175"/>
      <c r="B252" s="86"/>
      <c r="C252" s="317" t="s">
        <v>742</v>
      </c>
      <c r="D252" s="318"/>
      <c r="E252" s="318"/>
      <c r="F252" s="318"/>
      <c r="G252" s="319"/>
      <c r="H252" s="38" t="s">
        <v>267</v>
      </c>
      <c r="I252" s="39" t="s">
        <v>75</v>
      </c>
      <c r="J252" s="38" t="s">
        <v>85</v>
      </c>
      <c r="K252" s="39" t="s">
        <v>120</v>
      </c>
      <c r="L252" s="39"/>
      <c r="M252" s="180">
        <v>744.7</v>
      </c>
      <c r="N252" s="180">
        <v>661.3</v>
      </c>
      <c r="O252" s="185">
        <v>912.4</v>
      </c>
      <c r="P252" s="185">
        <v>1198.3</v>
      </c>
      <c r="Q252" s="185">
        <v>1215</v>
      </c>
      <c r="R252" s="185">
        <v>967.1</v>
      </c>
      <c r="S252" s="283"/>
      <c r="T252" s="35"/>
      <c r="U252" s="35"/>
    </row>
    <row r="253" spans="1:21" s="11" customFormat="1" ht="60.75" customHeight="1">
      <c r="A253" s="179"/>
      <c r="B253" s="86"/>
      <c r="C253" s="317" t="s">
        <v>606</v>
      </c>
      <c r="D253" s="318"/>
      <c r="E253" s="318"/>
      <c r="F253" s="318"/>
      <c r="G253" s="319"/>
      <c r="H253" s="38" t="s">
        <v>267</v>
      </c>
      <c r="I253" s="39" t="s">
        <v>75</v>
      </c>
      <c r="J253" s="38" t="s">
        <v>368</v>
      </c>
      <c r="K253" s="39">
        <v>244</v>
      </c>
      <c r="L253" s="39"/>
      <c r="M253" s="180">
        <v>5275.8</v>
      </c>
      <c r="N253" s="180">
        <v>5275.8</v>
      </c>
      <c r="O253" s="185">
        <v>80</v>
      </c>
      <c r="P253" s="185"/>
      <c r="Q253" s="185"/>
      <c r="R253" s="185"/>
      <c r="S253" s="283"/>
      <c r="T253" s="35"/>
      <c r="U253" s="35"/>
    </row>
    <row r="254" spans="1:21" s="11" customFormat="1" ht="57" customHeight="1">
      <c r="A254" s="179"/>
      <c r="B254" s="86"/>
      <c r="C254" s="317" t="s">
        <v>607</v>
      </c>
      <c r="D254" s="318"/>
      <c r="E254" s="318"/>
      <c r="F254" s="318"/>
      <c r="G254" s="319"/>
      <c r="H254" s="38" t="s">
        <v>267</v>
      </c>
      <c r="I254" s="39" t="s">
        <v>75</v>
      </c>
      <c r="J254" s="38">
        <v>1100291000</v>
      </c>
      <c r="K254" s="39" t="s">
        <v>120</v>
      </c>
      <c r="L254" s="39"/>
      <c r="M254" s="180"/>
      <c r="N254" s="180"/>
      <c r="O254" s="185">
        <v>6777</v>
      </c>
      <c r="P254" s="185"/>
      <c r="Q254" s="185"/>
      <c r="R254" s="185"/>
      <c r="S254" s="283"/>
      <c r="T254" s="35"/>
      <c r="U254" s="35"/>
    </row>
    <row r="255" spans="1:21" s="11" customFormat="1" ht="60.75" customHeight="1">
      <c r="A255" s="179"/>
      <c r="B255" s="86"/>
      <c r="C255" s="317" t="s">
        <v>608</v>
      </c>
      <c r="D255" s="318"/>
      <c r="E255" s="318"/>
      <c r="F255" s="318"/>
      <c r="G255" s="319"/>
      <c r="H255" s="38" t="s">
        <v>267</v>
      </c>
      <c r="I255" s="39" t="s">
        <v>75</v>
      </c>
      <c r="J255" s="38" t="s">
        <v>440</v>
      </c>
      <c r="K255" s="39" t="s">
        <v>120</v>
      </c>
      <c r="L255" s="39"/>
      <c r="M255" s="180">
        <v>6500</v>
      </c>
      <c r="N255" s="180">
        <v>6500</v>
      </c>
      <c r="O255" s="185"/>
      <c r="P255" s="185"/>
      <c r="Q255" s="185"/>
      <c r="R255" s="185"/>
      <c r="S255" s="283"/>
      <c r="T255" s="35"/>
      <c r="U255" s="35"/>
    </row>
    <row r="256" spans="1:21" s="11" customFormat="1" ht="40.5" customHeight="1">
      <c r="A256" s="179"/>
      <c r="B256" s="86"/>
      <c r="C256" s="317" t="s">
        <v>609</v>
      </c>
      <c r="D256" s="318"/>
      <c r="E256" s="318"/>
      <c r="F256" s="318"/>
      <c r="G256" s="319"/>
      <c r="H256" s="38" t="s">
        <v>267</v>
      </c>
      <c r="I256" s="39" t="s">
        <v>75</v>
      </c>
      <c r="J256" s="38" t="s">
        <v>56</v>
      </c>
      <c r="K256" s="39" t="s">
        <v>134</v>
      </c>
      <c r="L256" s="39"/>
      <c r="M256" s="182">
        <v>48.9</v>
      </c>
      <c r="N256" s="182">
        <v>48.9</v>
      </c>
      <c r="O256" s="183"/>
      <c r="P256" s="183"/>
      <c r="Q256" s="183"/>
      <c r="R256" s="183"/>
      <c r="S256" s="283"/>
      <c r="T256" s="35"/>
      <c r="U256" s="35"/>
    </row>
    <row r="257" spans="1:21" s="11" customFormat="1" ht="57" customHeight="1">
      <c r="A257" s="264">
        <v>733</v>
      </c>
      <c r="B257" s="23" t="s">
        <v>292</v>
      </c>
      <c r="C257" s="175" t="s">
        <v>475</v>
      </c>
      <c r="D257" s="173" t="s">
        <v>37</v>
      </c>
      <c r="E257" s="48" t="s">
        <v>129</v>
      </c>
      <c r="F257" s="70" t="s">
        <v>390</v>
      </c>
      <c r="G257" s="25" t="s">
        <v>352</v>
      </c>
      <c r="H257" s="175"/>
      <c r="I257" s="177"/>
      <c r="J257" s="177"/>
      <c r="K257" s="25"/>
      <c r="L257" s="25"/>
      <c r="M257" s="178">
        <f t="shared" ref="M257:R257" si="48">M258</f>
        <v>26.7</v>
      </c>
      <c r="N257" s="178">
        <f t="shared" si="48"/>
        <v>26.7</v>
      </c>
      <c r="O257" s="178">
        <f t="shared" si="48"/>
        <v>35</v>
      </c>
      <c r="P257" s="178">
        <f t="shared" si="48"/>
        <v>35</v>
      </c>
      <c r="Q257" s="178">
        <f t="shared" si="48"/>
        <v>35</v>
      </c>
      <c r="R257" s="178">
        <f t="shared" si="48"/>
        <v>35</v>
      </c>
      <c r="S257" s="283"/>
      <c r="T257" s="35"/>
      <c r="U257" s="35"/>
    </row>
    <row r="258" spans="1:21" s="11" customFormat="1" ht="56.25" customHeight="1">
      <c r="A258" s="175"/>
      <c r="B258" s="86"/>
      <c r="C258" s="317" t="s">
        <v>743</v>
      </c>
      <c r="D258" s="318"/>
      <c r="E258" s="318"/>
      <c r="F258" s="318"/>
      <c r="G258" s="319"/>
      <c r="H258" s="38" t="s">
        <v>253</v>
      </c>
      <c r="I258" s="39" t="s">
        <v>267</v>
      </c>
      <c r="J258" s="38">
        <v>1010120220</v>
      </c>
      <c r="K258" s="39" t="s">
        <v>120</v>
      </c>
      <c r="L258" s="39"/>
      <c r="M258" s="182">
        <v>26.7</v>
      </c>
      <c r="N258" s="182">
        <v>26.7</v>
      </c>
      <c r="O258" s="182">
        <v>35</v>
      </c>
      <c r="P258" s="182">
        <v>35</v>
      </c>
      <c r="Q258" s="182">
        <v>35</v>
      </c>
      <c r="R258" s="182">
        <v>35</v>
      </c>
      <c r="S258" s="283"/>
      <c r="T258" s="35"/>
      <c r="U258" s="35"/>
    </row>
    <row r="259" spans="1:21" s="11" customFormat="1" ht="92.25" customHeight="1">
      <c r="A259" s="264">
        <v>733</v>
      </c>
      <c r="B259" s="23" t="s">
        <v>293</v>
      </c>
      <c r="C259" s="175" t="s">
        <v>476</v>
      </c>
      <c r="D259" s="173" t="s">
        <v>37</v>
      </c>
      <c r="E259" s="48" t="s">
        <v>129</v>
      </c>
      <c r="F259" s="70" t="s">
        <v>390</v>
      </c>
      <c r="G259" s="25" t="s">
        <v>352</v>
      </c>
      <c r="H259" s="175"/>
      <c r="I259" s="177"/>
      <c r="J259" s="177"/>
      <c r="K259" s="25"/>
      <c r="L259" s="25"/>
      <c r="M259" s="178">
        <f>M260</f>
        <v>76.5</v>
      </c>
      <c r="N259" s="178">
        <f t="shared" ref="N259:R259" si="49">N260</f>
        <v>76.5</v>
      </c>
      <c r="O259" s="178">
        <f t="shared" si="49"/>
        <v>127</v>
      </c>
      <c r="P259" s="178">
        <f t="shared" si="49"/>
        <v>74.5</v>
      </c>
      <c r="Q259" s="178">
        <f t="shared" si="49"/>
        <v>77</v>
      </c>
      <c r="R259" s="178">
        <f t="shared" si="49"/>
        <v>77</v>
      </c>
      <c r="S259" s="283"/>
      <c r="T259" s="35"/>
      <c r="U259" s="35"/>
    </row>
    <row r="260" spans="1:21" s="11" customFormat="1" ht="66" customHeight="1">
      <c r="A260" s="175"/>
      <c r="B260" s="86"/>
      <c r="C260" s="317" t="s">
        <v>744</v>
      </c>
      <c r="D260" s="318"/>
      <c r="E260" s="318"/>
      <c r="F260" s="318"/>
      <c r="G260" s="319"/>
      <c r="H260" s="38" t="s">
        <v>74</v>
      </c>
      <c r="I260" s="39" t="s">
        <v>254</v>
      </c>
      <c r="J260" s="38" t="s">
        <v>234</v>
      </c>
      <c r="K260" s="39">
        <v>244</v>
      </c>
      <c r="L260" s="39"/>
      <c r="M260" s="182">
        <v>76.5</v>
      </c>
      <c r="N260" s="182">
        <v>76.5</v>
      </c>
      <c r="O260" s="183">
        <v>127</v>
      </c>
      <c r="P260" s="183">
        <v>74.5</v>
      </c>
      <c r="Q260" s="183">
        <v>77</v>
      </c>
      <c r="R260" s="183">
        <v>77</v>
      </c>
      <c r="S260" s="283"/>
      <c r="T260" s="35"/>
      <c r="U260" s="35"/>
    </row>
    <row r="261" spans="1:21" s="11" customFormat="1" ht="69.75" customHeight="1">
      <c r="A261" s="264">
        <v>733</v>
      </c>
      <c r="B261" s="23" t="s">
        <v>703</v>
      </c>
      <c r="C261" s="175" t="s">
        <v>477</v>
      </c>
      <c r="D261" s="173" t="s">
        <v>37</v>
      </c>
      <c r="E261" s="48" t="s">
        <v>129</v>
      </c>
      <c r="F261" s="70" t="s">
        <v>390</v>
      </c>
      <c r="G261" s="25" t="s">
        <v>352</v>
      </c>
      <c r="H261" s="175"/>
      <c r="I261" s="177"/>
      <c r="J261" s="177"/>
      <c r="K261" s="25"/>
      <c r="L261" s="25"/>
      <c r="M261" s="178">
        <f>M264+M265+M262+M263+M275+M266</f>
        <v>24358</v>
      </c>
      <c r="N261" s="178">
        <f>N264+N265+N262+N263+N275+N266</f>
        <v>24358</v>
      </c>
      <c r="O261" s="178">
        <f>+O264+O265+O266+O275+O262+O263+O267+O268+O269+O270+O271+O272+O273+O274</f>
        <v>26865.5</v>
      </c>
      <c r="P261" s="178">
        <f>+P264+P265+P266+P275+P262+P263</f>
        <v>25000</v>
      </c>
      <c r="Q261" s="178">
        <f>+Q264+Q265+Q266+Q275+Q262+Q263</f>
        <v>10524.1</v>
      </c>
      <c r="R261" s="178">
        <f>+R264+R265+R266+R275+R262+R263</f>
        <v>5471.6</v>
      </c>
      <c r="S261" s="283"/>
      <c r="T261" s="35"/>
      <c r="U261" s="35"/>
    </row>
    <row r="262" spans="1:21" s="11" customFormat="1" ht="21" customHeight="1">
      <c r="A262" s="175"/>
      <c r="B262" s="86"/>
      <c r="C262" s="399" t="s">
        <v>610</v>
      </c>
      <c r="D262" s="400"/>
      <c r="E262" s="400"/>
      <c r="F262" s="400"/>
      <c r="G262" s="401"/>
      <c r="H262" s="38" t="s">
        <v>250</v>
      </c>
      <c r="I262" s="39" t="s">
        <v>351</v>
      </c>
      <c r="J262" s="38" t="s">
        <v>235</v>
      </c>
      <c r="K262" s="39">
        <v>244</v>
      </c>
      <c r="L262" s="39"/>
      <c r="M262" s="180">
        <v>4135.3</v>
      </c>
      <c r="N262" s="180">
        <v>4135.3</v>
      </c>
      <c r="O262" s="185"/>
      <c r="P262" s="185"/>
      <c r="Q262" s="185"/>
      <c r="R262" s="185"/>
      <c r="S262" s="283"/>
      <c r="T262" s="35"/>
      <c r="U262" s="35"/>
    </row>
    <row r="263" spans="1:21" s="11" customFormat="1" ht="21" customHeight="1">
      <c r="A263" s="179"/>
      <c r="B263" s="86"/>
      <c r="C263" s="402"/>
      <c r="D263" s="403"/>
      <c r="E263" s="403"/>
      <c r="F263" s="403"/>
      <c r="G263" s="404"/>
      <c r="H263" s="38" t="s">
        <v>250</v>
      </c>
      <c r="I263" s="39" t="s">
        <v>250</v>
      </c>
      <c r="J263" s="38" t="s">
        <v>218</v>
      </c>
      <c r="K263" s="39">
        <v>244</v>
      </c>
      <c r="L263" s="39"/>
      <c r="M263" s="180">
        <v>372.4</v>
      </c>
      <c r="N263" s="180">
        <v>372.4</v>
      </c>
      <c r="O263" s="185"/>
      <c r="P263" s="185"/>
      <c r="Q263" s="185"/>
      <c r="R263" s="185"/>
      <c r="S263" s="283"/>
      <c r="T263" s="35"/>
      <c r="U263" s="35"/>
    </row>
    <row r="264" spans="1:21" s="11" customFormat="1" ht="19.5" customHeight="1">
      <c r="A264" s="179"/>
      <c r="B264" s="86"/>
      <c r="C264" s="402"/>
      <c r="D264" s="403"/>
      <c r="E264" s="403"/>
      <c r="F264" s="403"/>
      <c r="G264" s="404"/>
      <c r="H264" s="38" t="s">
        <v>250</v>
      </c>
      <c r="I264" s="39" t="s">
        <v>254</v>
      </c>
      <c r="J264" s="38" t="s">
        <v>235</v>
      </c>
      <c r="K264" s="39">
        <v>244</v>
      </c>
      <c r="L264" s="39"/>
      <c r="M264" s="182">
        <v>2177.9</v>
      </c>
      <c r="N264" s="182">
        <v>2177.9</v>
      </c>
      <c r="O264" s="183"/>
      <c r="P264" s="183"/>
      <c r="Q264" s="183"/>
      <c r="R264" s="183"/>
      <c r="S264" s="283"/>
      <c r="T264" s="35"/>
      <c r="U264" s="35"/>
    </row>
    <row r="265" spans="1:21" s="11" customFormat="1" ht="30" customHeight="1">
      <c r="A265" s="181"/>
      <c r="B265" s="86"/>
      <c r="C265" s="405"/>
      <c r="D265" s="406"/>
      <c r="E265" s="406"/>
      <c r="F265" s="406"/>
      <c r="G265" s="407"/>
      <c r="H265" s="38" t="s">
        <v>250</v>
      </c>
      <c r="I265" s="39" t="s">
        <v>254</v>
      </c>
      <c r="J265" s="38" t="s">
        <v>236</v>
      </c>
      <c r="K265" s="39">
        <v>244</v>
      </c>
      <c r="L265" s="39"/>
      <c r="M265" s="182">
        <v>338.7</v>
      </c>
      <c r="N265" s="182">
        <v>338.7</v>
      </c>
      <c r="O265" s="183"/>
      <c r="P265" s="183"/>
      <c r="Q265" s="183"/>
      <c r="R265" s="183"/>
      <c r="S265" s="283"/>
      <c r="T265" s="35"/>
      <c r="U265" s="35"/>
    </row>
    <row r="266" spans="1:21" s="11" customFormat="1" ht="58.5" customHeight="1">
      <c r="A266" s="181" t="s">
        <v>832</v>
      </c>
      <c r="B266" s="86" t="s">
        <v>831</v>
      </c>
      <c r="C266" s="317" t="s">
        <v>835</v>
      </c>
      <c r="D266" s="318"/>
      <c r="E266" s="318"/>
      <c r="F266" s="318"/>
      <c r="G266" s="319"/>
      <c r="H266" s="38" t="s">
        <v>250</v>
      </c>
      <c r="I266" s="39" t="s">
        <v>351</v>
      </c>
      <c r="J266" s="38" t="s">
        <v>645</v>
      </c>
      <c r="K266" s="39">
        <v>244</v>
      </c>
      <c r="L266" s="39"/>
      <c r="M266" s="183">
        <v>10933.4</v>
      </c>
      <c r="N266" s="183">
        <v>10933.4</v>
      </c>
      <c r="O266" s="183">
        <v>14144.1</v>
      </c>
      <c r="P266" s="183">
        <v>25000</v>
      </c>
      <c r="Q266" s="183">
        <v>10524.1</v>
      </c>
      <c r="R266" s="183">
        <v>5471.6</v>
      </c>
      <c r="S266" s="283"/>
      <c r="T266" s="35"/>
      <c r="U266" s="35"/>
    </row>
    <row r="267" spans="1:21" s="11" customFormat="1" ht="24" customHeight="1">
      <c r="A267" s="181"/>
      <c r="B267" s="86"/>
      <c r="C267" s="317" t="s">
        <v>826</v>
      </c>
      <c r="D267" s="318"/>
      <c r="E267" s="318"/>
      <c r="F267" s="318"/>
      <c r="G267" s="319"/>
      <c r="H267" s="261" t="s">
        <v>250</v>
      </c>
      <c r="I267" s="262" t="s">
        <v>351</v>
      </c>
      <c r="J267" s="311" t="s">
        <v>646</v>
      </c>
      <c r="K267" s="39">
        <v>244</v>
      </c>
      <c r="L267" s="39"/>
      <c r="M267" s="183"/>
      <c r="N267" s="183"/>
      <c r="O267" s="183">
        <v>1690.1</v>
      </c>
      <c r="P267" s="183"/>
      <c r="Q267" s="183"/>
      <c r="R267" s="183"/>
      <c r="S267" s="283"/>
      <c r="T267" s="35"/>
      <c r="U267" s="35"/>
    </row>
    <row r="268" spans="1:21" s="11" customFormat="1" ht="24" customHeight="1">
      <c r="A268" s="181"/>
      <c r="B268" s="86"/>
      <c r="C268" s="317" t="s">
        <v>827</v>
      </c>
      <c r="D268" s="318"/>
      <c r="E268" s="318"/>
      <c r="F268" s="318"/>
      <c r="G268" s="319"/>
      <c r="H268" s="261" t="s">
        <v>250</v>
      </c>
      <c r="I268" s="262" t="s">
        <v>351</v>
      </c>
      <c r="J268" s="38" t="s">
        <v>647</v>
      </c>
      <c r="K268" s="39">
        <v>244</v>
      </c>
      <c r="L268" s="39"/>
      <c r="M268" s="183"/>
      <c r="N268" s="183"/>
      <c r="O268" s="183">
        <v>477.2</v>
      </c>
      <c r="P268" s="183"/>
      <c r="Q268" s="183"/>
      <c r="R268" s="183"/>
      <c r="S268" s="283"/>
      <c r="T268" s="35"/>
      <c r="U268" s="35"/>
    </row>
    <row r="269" spans="1:21" s="11" customFormat="1" ht="24" customHeight="1">
      <c r="A269" s="181"/>
      <c r="B269" s="86"/>
      <c r="C269" s="317" t="s">
        <v>828</v>
      </c>
      <c r="D269" s="318"/>
      <c r="E269" s="318"/>
      <c r="F269" s="318"/>
      <c r="G269" s="319"/>
      <c r="H269" s="261" t="s">
        <v>250</v>
      </c>
      <c r="I269" s="262" t="s">
        <v>75</v>
      </c>
      <c r="J269" s="38" t="s">
        <v>648</v>
      </c>
      <c r="K269" s="39">
        <v>244</v>
      </c>
      <c r="L269" s="39"/>
      <c r="M269" s="183"/>
      <c r="N269" s="183"/>
      <c r="O269" s="183">
        <v>5456.3</v>
      </c>
      <c r="P269" s="183"/>
      <c r="Q269" s="183"/>
      <c r="R269" s="183"/>
      <c r="S269" s="283"/>
      <c r="T269" s="35"/>
      <c r="U269" s="35"/>
    </row>
    <row r="270" spans="1:21" s="11" customFormat="1" ht="65.25" customHeight="1">
      <c r="A270" s="181" t="s">
        <v>830</v>
      </c>
      <c r="B270" s="86"/>
      <c r="C270" s="317" t="s">
        <v>829</v>
      </c>
      <c r="D270" s="318"/>
      <c r="E270" s="318"/>
      <c r="F270" s="318"/>
      <c r="G270" s="319"/>
      <c r="H270" s="261" t="s">
        <v>250</v>
      </c>
      <c r="I270" s="262" t="s">
        <v>75</v>
      </c>
      <c r="J270" s="38" t="s">
        <v>649</v>
      </c>
      <c r="K270" s="39">
        <v>244</v>
      </c>
      <c r="L270" s="39"/>
      <c r="M270" s="183"/>
      <c r="N270" s="183"/>
      <c r="O270" s="183">
        <v>963.1</v>
      </c>
      <c r="P270" s="183"/>
      <c r="Q270" s="183"/>
      <c r="R270" s="183"/>
      <c r="S270" s="283"/>
      <c r="T270" s="35"/>
      <c r="U270" s="35"/>
    </row>
    <row r="271" spans="1:21" s="11" customFormat="1" ht="24" customHeight="1">
      <c r="A271" s="181"/>
      <c r="B271" s="86"/>
      <c r="C271" s="317" t="s">
        <v>833</v>
      </c>
      <c r="D271" s="318"/>
      <c r="E271" s="318"/>
      <c r="F271" s="318"/>
      <c r="G271" s="319"/>
      <c r="H271" s="261" t="s">
        <v>250</v>
      </c>
      <c r="I271" s="262" t="s">
        <v>254</v>
      </c>
      <c r="J271" s="38" t="s">
        <v>650</v>
      </c>
      <c r="K271" s="39">
        <v>244</v>
      </c>
      <c r="L271" s="39"/>
      <c r="M271" s="183"/>
      <c r="N271" s="183"/>
      <c r="O271" s="183">
        <v>886.4</v>
      </c>
      <c r="P271" s="183"/>
      <c r="Q271" s="183"/>
      <c r="R271" s="183"/>
      <c r="S271" s="283"/>
      <c r="T271" s="35"/>
      <c r="U271" s="35"/>
    </row>
    <row r="272" spans="1:21" s="11" customFormat="1" ht="24" customHeight="1">
      <c r="A272" s="181"/>
      <c r="B272" s="86"/>
      <c r="C272" s="317" t="s">
        <v>834</v>
      </c>
      <c r="D272" s="318"/>
      <c r="E272" s="318"/>
      <c r="F272" s="318"/>
      <c r="G272" s="319"/>
      <c r="H272" s="261" t="s">
        <v>250</v>
      </c>
      <c r="I272" s="262" t="s">
        <v>254</v>
      </c>
      <c r="J272" s="273" t="s">
        <v>708</v>
      </c>
      <c r="K272" s="39">
        <v>244</v>
      </c>
      <c r="L272" s="39"/>
      <c r="M272" s="183"/>
      <c r="N272" s="183"/>
      <c r="O272" s="183">
        <v>40</v>
      </c>
      <c r="P272" s="183"/>
      <c r="Q272" s="183"/>
      <c r="R272" s="183"/>
      <c r="S272" s="283"/>
      <c r="T272" s="35"/>
      <c r="U272" s="35"/>
    </row>
    <row r="273" spans="1:21" s="11" customFormat="1" ht="71.25" customHeight="1">
      <c r="A273" s="181"/>
      <c r="B273" s="86"/>
      <c r="C273" s="317" t="s">
        <v>836</v>
      </c>
      <c r="D273" s="318"/>
      <c r="E273" s="318"/>
      <c r="F273" s="318"/>
      <c r="G273" s="319"/>
      <c r="H273" s="261" t="s">
        <v>250</v>
      </c>
      <c r="I273" s="262" t="s">
        <v>250</v>
      </c>
      <c r="J273" s="38" t="s">
        <v>671</v>
      </c>
      <c r="K273" s="39">
        <v>244</v>
      </c>
      <c r="L273" s="39"/>
      <c r="M273" s="183"/>
      <c r="N273" s="183"/>
      <c r="O273" s="183">
        <v>698.6</v>
      </c>
      <c r="P273" s="183"/>
      <c r="Q273" s="183"/>
      <c r="R273" s="183"/>
      <c r="S273" s="283"/>
      <c r="T273" s="35"/>
      <c r="U273" s="35"/>
    </row>
    <row r="274" spans="1:21" s="11" customFormat="1" ht="63.75" customHeight="1">
      <c r="A274" s="181"/>
      <c r="B274" s="86"/>
      <c r="C274" s="317" t="s">
        <v>839</v>
      </c>
      <c r="D274" s="320"/>
      <c r="E274" s="320"/>
      <c r="F274" s="320"/>
      <c r="G274" s="321"/>
      <c r="H274" s="261" t="s">
        <v>250</v>
      </c>
      <c r="I274" s="262" t="s">
        <v>351</v>
      </c>
      <c r="J274" s="38">
        <v>1510290000</v>
      </c>
      <c r="K274" s="39">
        <v>243</v>
      </c>
      <c r="L274" s="39"/>
      <c r="M274" s="183"/>
      <c r="N274" s="183"/>
      <c r="O274" s="183">
        <v>2509.6999999999998</v>
      </c>
      <c r="P274" s="183"/>
      <c r="Q274" s="183"/>
      <c r="R274" s="183"/>
      <c r="S274" s="283"/>
      <c r="T274" s="35"/>
      <c r="U274" s="35"/>
    </row>
    <row r="275" spans="1:21" s="11" customFormat="1" ht="62.25" customHeight="1">
      <c r="A275" s="181"/>
      <c r="B275" s="86"/>
      <c r="C275" s="317" t="s">
        <v>611</v>
      </c>
      <c r="D275" s="318"/>
      <c r="E275" s="318"/>
      <c r="F275" s="318"/>
      <c r="G275" s="319"/>
      <c r="H275" s="38" t="s">
        <v>250</v>
      </c>
      <c r="I275" s="262" t="s">
        <v>75</v>
      </c>
      <c r="J275" s="38" t="s">
        <v>235</v>
      </c>
      <c r="K275" s="39">
        <v>244</v>
      </c>
      <c r="L275" s="39"/>
      <c r="M275" s="183">
        <v>6400.3</v>
      </c>
      <c r="N275" s="183">
        <v>6400.3</v>
      </c>
      <c r="O275" s="183"/>
      <c r="P275" s="183"/>
      <c r="Q275" s="183"/>
      <c r="R275" s="183"/>
      <c r="S275" s="283"/>
      <c r="T275" s="35"/>
      <c r="U275" s="35"/>
    </row>
    <row r="276" spans="1:21" s="11" customFormat="1" ht="70.5" customHeight="1">
      <c r="A276" s="198">
        <v>733</v>
      </c>
      <c r="B276" s="25" t="s">
        <v>294</v>
      </c>
      <c r="C276" s="2" t="s">
        <v>544</v>
      </c>
      <c r="D276" s="173" t="s">
        <v>37</v>
      </c>
      <c r="E276" s="25" t="s">
        <v>370</v>
      </c>
      <c r="F276" s="2" t="s">
        <v>390</v>
      </c>
      <c r="G276" s="25" t="s">
        <v>352</v>
      </c>
      <c r="H276" s="2"/>
      <c r="I276" s="25"/>
      <c r="J276" s="25"/>
      <c r="K276" s="2"/>
      <c r="L276" s="25"/>
      <c r="M276" s="178">
        <f>M280</f>
        <v>787.7</v>
      </c>
      <c r="N276" s="178">
        <f>N280</f>
        <v>787.7</v>
      </c>
      <c r="O276" s="178">
        <f>O277+O278+O280+O279</f>
        <v>3982.2000000000003</v>
      </c>
      <c r="P276" s="178">
        <f>P277+P278</f>
        <v>0</v>
      </c>
      <c r="Q276" s="178">
        <f>Q277+Q278</f>
        <v>0</v>
      </c>
      <c r="R276" s="178">
        <f>R277+R278</f>
        <v>0</v>
      </c>
      <c r="S276" s="283"/>
      <c r="T276" s="35"/>
      <c r="U276" s="35"/>
    </row>
    <row r="277" spans="1:21" s="11" customFormat="1" ht="87" customHeight="1">
      <c r="A277" s="2"/>
      <c r="B277" s="65"/>
      <c r="C277" s="314" t="s">
        <v>612</v>
      </c>
      <c r="D277" s="315"/>
      <c r="E277" s="315"/>
      <c r="F277" s="315"/>
      <c r="G277" s="316"/>
      <c r="H277" s="64" t="s">
        <v>252</v>
      </c>
      <c r="I277" s="65" t="s">
        <v>351</v>
      </c>
      <c r="J277" s="65" t="s">
        <v>486</v>
      </c>
      <c r="K277" s="64" t="s">
        <v>134</v>
      </c>
      <c r="L277" s="65"/>
      <c r="M277" s="185"/>
      <c r="N277" s="185"/>
      <c r="O277" s="185">
        <v>700</v>
      </c>
      <c r="P277" s="185"/>
      <c r="Q277" s="185"/>
      <c r="R277" s="185"/>
      <c r="S277" s="283"/>
      <c r="T277" s="35"/>
      <c r="U277" s="35"/>
    </row>
    <row r="278" spans="1:21" s="11" customFormat="1" ht="26.25" customHeight="1">
      <c r="A278" s="64"/>
      <c r="B278" s="65"/>
      <c r="C278" s="314" t="s">
        <v>623</v>
      </c>
      <c r="D278" s="315"/>
      <c r="E278" s="315"/>
      <c r="F278" s="315"/>
      <c r="G278" s="316"/>
      <c r="H278" s="64" t="s">
        <v>252</v>
      </c>
      <c r="I278" s="65" t="s">
        <v>351</v>
      </c>
      <c r="J278" s="65" t="s">
        <v>696</v>
      </c>
      <c r="K278" s="64">
        <v>244</v>
      </c>
      <c r="L278" s="65"/>
      <c r="M278" s="185"/>
      <c r="N278" s="185"/>
      <c r="O278" s="185">
        <v>785.9</v>
      </c>
      <c r="P278" s="185"/>
      <c r="Q278" s="185"/>
      <c r="R278" s="185"/>
      <c r="S278" s="283"/>
      <c r="T278" s="35"/>
      <c r="U278" s="35"/>
    </row>
    <row r="279" spans="1:21" s="11" customFormat="1" ht="26.25" customHeight="1">
      <c r="A279" s="64"/>
      <c r="B279" s="65"/>
      <c r="C279" s="314" t="s">
        <v>697</v>
      </c>
      <c r="D279" s="320"/>
      <c r="E279" s="320"/>
      <c r="F279" s="320"/>
      <c r="G279" s="321"/>
      <c r="H279" s="64">
        <v>11</v>
      </c>
      <c r="I279" s="260" t="s">
        <v>75</v>
      </c>
      <c r="J279" s="65">
        <v>1620240100</v>
      </c>
      <c r="K279" s="64">
        <v>414</v>
      </c>
      <c r="L279" s="65"/>
      <c r="M279" s="185"/>
      <c r="N279" s="185"/>
      <c r="O279" s="185">
        <v>70</v>
      </c>
      <c r="P279" s="185"/>
      <c r="Q279" s="185"/>
      <c r="R279" s="185"/>
      <c r="S279" s="283"/>
      <c r="T279" s="35"/>
      <c r="U279" s="35"/>
    </row>
    <row r="280" spans="1:21" s="11" customFormat="1" ht="60.75" customHeight="1">
      <c r="A280" s="64"/>
      <c r="B280" s="39"/>
      <c r="C280" s="317" t="s">
        <v>613</v>
      </c>
      <c r="D280" s="318"/>
      <c r="E280" s="318"/>
      <c r="F280" s="318"/>
      <c r="G280" s="319"/>
      <c r="H280" s="38" t="s">
        <v>252</v>
      </c>
      <c r="I280" s="39" t="s">
        <v>351</v>
      </c>
      <c r="J280" s="39" t="s">
        <v>236</v>
      </c>
      <c r="K280" s="38" t="s">
        <v>120</v>
      </c>
      <c r="L280" s="39"/>
      <c r="M280" s="182">
        <v>787.7</v>
      </c>
      <c r="N280" s="182">
        <v>787.7</v>
      </c>
      <c r="O280" s="183">
        <v>2426.3000000000002</v>
      </c>
      <c r="P280" s="183"/>
      <c r="Q280" s="183"/>
      <c r="R280" s="183"/>
      <c r="S280" s="283"/>
      <c r="T280" s="35"/>
      <c r="U280" s="35"/>
    </row>
    <row r="281" spans="1:21" s="11" customFormat="1" ht="96.75" customHeight="1">
      <c r="A281" s="198">
        <v>733</v>
      </c>
      <c r="B281" s="25" t="s">
        <v>704</v>
      </c>
      <c r="C281" s="2" t="s">
        <v>478</v>
      </c>
      <c r="D281" s="173" t="s">
        <v>37</v>
      </c>
      <c r="E281" s="25" t="s">
        <v>370</v>
      </c>
      <c r="F281" s="2" t="s">
        <v>390</v>
      </c>
      <c r="G281" s="25" t="s">
        <v>249</v>
      </c>
      <c r="H281" s="2"/>
      <c r="I281" s="25"/>
      <c r="J281" s="25"/>
      <c r="K281" s="2"/>
      <c r="L281" s="25"/>
      <c r="M281" s="178">
        <f>M283</f>
        <v>0</v>
      </c>
      <c r="N281" s="178">
        <f>N283</f>
        <v>0</v>
      </c>
      <c r="O281" s="178">
        <f>O283+O282</f>
        <v>1039.2</v>
      </c>
      <c r="P281" s="178">
        <f>P283+P282</f>
        <v>1101.5999999999999</v>
      </c>
      <c r="Q281" s="178">
        <f>Q283+Q282</f>
        <v>1651.6</v>
      </c>
      <c r="R281" s="178">
        <f>R283+R282</f>
        <v>979.8</v>
      </c>
      <c r="S281" s="283"/>
      <c r="T281" s="35"/>
      <c r="U281" s="35"/>
    </row>
    <row r="282" spans="1:21" s="11" customFormat="1" ht="28.5" customHeight="1">
      <c r="A282" s="2"/>
      <c r="B282" s="65"/>
      <c r="C282" s="314" t="s">
        <v>840</v>
      </c>
      <c r="D282" s="315"/>
      <c r="E282" s="315"/>
      <c r="F282" s="315"/>
      <c r="G282" s="316"/>
      <c r="H282" s="64" t="s">
        <v>74</v>
      </c>
      <c r="I282" s="65" t="s">
        <v>254</v>
      </c>
      <c r="J282" s="65">
        <v>730170810</v>
      </c>
      <c r="K282" s="64" t="s">
        <v>111</v>
      </c>
      <c r="L282" s="65"/>
      <c r="M282" s="185"/>
      <c r="N282" s="185"/>
      <c r="O282" s="185">
        <v>987.2</v>
      </c>
      <c r="P282" s="185">
        <v>1046.5</v>
      </c>
      <c r="Q282" s="185">
        <v>1651.6</v>
      </c>
      <c r="R282" s="185">
        <v>979.8</v>
      </c>
      <c r="S282" s="283"/>
      <c r="T282" s="35"/>
      <c r="U282" s="35"/>
    </row>
    <row r="283" spans="1:21" s="11" customFormat="1" ht="52.5" customHeight="1">
      <c r="A283" s="64"/>
      <c r="B283" s="39"/>
      <c r="C283" s="317" t="s">
        <v>651</v>
      </c>
      <c r="D283" s="318"/>
      <c r="E283" s="318"/>
      <c r="F283" s="318"/>
      <c r="G283" s="319"/>
      <c r="H283" s="38" t="s">
        <v>74</v>
      </c>
      <c r="I283" s="39" t="s">
        <v>254</v>
      </c>
      <c r="J283" s="39" t="s">
        <v>324</v>
      </c>
      <c r="K283" s="38" t="s">
        <v>111</v>
      </c>
      <c r="L283" s="39"/>
      <c r="M283" s="180"/>
      <c r="N283" s="180"/>
      <c r="O283" s="185">
        <v>52</v>
      </c>
      <c r="P283" s="185">
        <v>55.1</v>
      </c>
      <c r="Q283" s="185"/>
      <c r="R283" s="185"/>
      <c r="S283" s="283"/>
      <c r="T283" s="35"/>
      <c r="U283" s="35"/>
    </row>
    <row r="284" spans="1:21" s="11" customFormat="1" ht="70.5" customHeight="1">
      <c r="A284" s="2">
        <v>733</v>
      </c>
      <c r="B284" s="25" t="s">
        <v>705</v>
      </c>
      <c r="C284" s="2" t="s">
        <v>479</v>
      </c>
      <c r="D284" s="173" t="s">
        <v>37</v>
      </c>
      <c r="E284" s="25" t="s">
        <v>370</v>
      </c>
      <c r="F284" s="2" t="s">
        <v>20</v>
      </c>
      <c r="G284" s="25" t="s">
        <v>249</v>
      </c>
      <c r="H284" s="2"/>
      <c r="I284" s="25"/>
      <c r="J284" s="25"/>
      <c r="K284" s="2"/>
      <c r="L284" s="25"/>
      <c r="M284" s="178">
        <f>M286+M287+M288+M289+M292+M293+M290+M285</f>
        <v>11496.199999999999</v>
      </c>
      <c r="N284" s="178">
        <f t="shared" ref="N284:R284" si="50">N286+N287+N288+N289+N292+N293+N290+N285</f>
        <v>11496.199999999999</v>
      </c>
      <c r="O284" s="178">
        <f>O286+O287+O288+O289+O292+O293+O290+O285+O291</f>
        <v>19152.7</v>
      </c>
      <c r="P284" s="178">
        <f>P286+P287+P288+P289+P292+P293+P290+P285+P291</f>
        <v>10792</v>
      </c>
      <c r="Q284" s="178">
        <f t="shared" si="50"/>
        <v>7385</v>
      </c>
      <c r="R284" s="178">
        <f t="shared" si="50"/>
        <v>13598.8</v>
      </c>
      <c r="S284" s="283"/>
      <c r="T284" s="35"/>
      <c r="U284" s="35"/>
    </row>
    <row r="285" spans="1:21" s="11" customFormat="1" ht="48.75" customHeight="1">
      <c r="A285" s="2"/>
      <c r="B285" s="39"/>
      <c r="C285" s="317" t="s">
        <v>614</v>
      </c>
      <c r="D285" s="318"/>
      <c r="E285" s="318"/>
      <c r="F285" s="318"/>
      <c r="G285" s="319"/>
      <c r="H285" s="261" t="s">
        <v>267</v>
      </c>
      <c r="I285" s="38" t="s">
        <v>75</v>
      </c>
      <c r="J285" s="262" t="s">
        <v>325</v>
      </c>
      <c r="K285" s="38" t="s">
        <v>134</v>
      </c>
      <c r="L285" s="39"/>
      <c r="M285" s="180">
        <v>49.9</v>
      </c>
      <c r="N285" s="180">
        <v>49.9</v>
      </c>
      <c r="O285" s="185"/>
      <c r="P285" s="185"/>
      <c r="Q285" s="185"/>
      <c r="R285" s="185"/>
      <c r="S285" s="283"/>
      <c r="T285" s="35"/>
      <c r="U285" s="35"/>
    </row>
    <row r="286" spans="1:21" s="11" customFormat="1" ht="45" customHeight="1">
      <c r="A286" s="2"/>
      <c r="B286" s="39"/>
      <c r="C286" s="317" t="s">
        <v>615</v>
      </c>
      <c r="D286" s="318"/>
      <c r="E286" s="318"/>
      <c r="F286" s="318"/>
      <c r="G286" s="319"/>
      <c r="H286" s="38" t="s">
        <v>267</v>
      </c>
      <c r="I286" s="38" t="s">
        <v>75</v>
      </c>
      <c r="J286" s="39" t="s">
        <v>326</v>
      </c>
      <c r="K286" s="38" t="s">
        <v>134</v>
      </c>
      <c r="L286" s="39"/>
      <c r="M286" s="180">
        <v>113.4</v>
      </c>
      <c r="N286" s="180">
        <v>113.4</v>
      </c>
      <c r="O286" s="185">
        <v>3106.1</v>
      </c>
      <c r="P286" s="185"/>
      <c r="Q286" s="185"/>
      <c r="R286" s="185"/>
      <c r="S286" s="283"/>
      <c r="T286" s="35"/>
      <c r="U286" s="35"/>
    </row>
    <row r="287" spans="1:21" s="11" customFormat="1" ht="83.25" customHeight="1">
      <c r="A287" s="38"/>
      <c r="B287" s="39"/>
      <c r="C287" s="317" t="s">
        <v>616</v>
      </c>
      <c r="D287" s="318"/>
      <c r="E287" s="318"/>
      <c r="F287" s="318"/>
      <c r="G287" s="319"/>
      <c r="H287" s="38" t="s">
        <v>267</v>
      </c>
      <c r="I287" s="38" t="s">
        <v>75</v>
      </c>
      <c r="J287" s="39" t="s">
        <v>327</v>
      </c>
      <c r="K287" s="38" t="s">
        <v>134</v>
      </c>
      <c r="L287" s="39"/>
      <c r="M287" s="180">
        <v>1033.9000000000001</v>
      </c>
      <c r="N287" s="180">
        <v>1033.9000000000001</v>
      </c>
      <c r="O287" s="185">
        <v>2381</v>
      </c>
      <c r="P287" s="185">
        <v>496</v>
      </c>
      <c r="Q287" s="185"/>
      <c r="R287" s="185"/>
      <c r="S287" s="283"/>
      <c r="T287" s="35"/>
      <c r="U287" s="35"/>
    </row>
    <row r="288" spans="1:21" s="11" customFormat="1" ht="84" customHeight="1">
      <c r="A288" s="38"/>
      <c r="B288" s="39"/>
      <c r="C288" s="317" t="s">
        <v>841</v>
      </c>
      <c r="D288" s="318"/>
      <c r="E288" s="318"/>
      <c r="F288" s="318"/>
      <c r="G288" s="319"/>
      <c r="H288" s="38" t="s">
        <v>267</v>
      </c>
      <c r="I288" s="38" t="s">
        <v>75</v>
      </c>
      <c r="J288" s="39" t="s">
        <v>237</v>
      </c>
      <c r="K288" s="38" t="s">
        <v>134</v>
      </c>
      <c r="L288" s="39"/>
      <c r="M288" s="180">
        <v>9301</v>
      </c>
      <c r="N288" s="180">
        <v>9301</v>
      </c>
      <c r="O288" s="185">
        <v>10400</v>
      </c>
      <c r="P288" s="185">
        <v>4464</v>
      </c>
      <c r="Q288" s="185">
        <v>7385</v>
      </c>
      <c r="R288" s="185">
        <v>12498.8</v>
      </c>
      <c r="S288" s="283"/>
      <c r="T288" s="35"/>
      <c r="U288" s="35"/>
    </row>
    <row r="289" spans="1:21" s="11" customFormat="1" ht="84.75" customHeight="1">
      <c r="A289" s="38"/>
      <c r="B289" s="39"/>
      <c r="C289" s="317" t="s">
        <v>617</v>
      </c>
      <c r="D289" s="318"/>
      <c r="E289" s="318"/>
      <c r="F289" s="318"/>
      <c r="G289" s="319"/>
      <c r="H289" s="38" t="s">
        <v>267</v>
      </c>
      <c r="I289" s="39" t="s">
        <v>351</v>
      </c>
      <c r="J289" s="39" t="s">
        <v>328</v>
      </c>
      <c r="K289" s="38" t="s">
        <v>134</v>
      </c>
      <c r="L289" s="39"/>
      <c r="M289" s="180">
        <v>650</v>
      </c>
      <c r="N289" s="180">
        <v>650</v>
      </c>
      <c r="O289" s="185">
        <v>3065.6</v>
      </c>
      <c r="P289" s="185"/>
      <c r="Q289" s="185"/>
      <c r="R289" s="185"/>
      <c r="S289" s="283"/>
      <c r="T289" s="35"/>
      <c r="U289" s="35"/>
    </row>
    <row r="290" spans="1:21" s="11" customFormat="1" ht="27.75" customHeight="1">
      <c r="A290" s="38"/>
      <c r="B290" s="39"/>
      <c r="C290" s="317" t="s">
        <v>618</v>
      </c>
      <c r="D290" s="318"/>
      <c r="E290" s="318"/>
      <c r="F290" s="318"/>
      <c r="G290" s="319"/>
      <c r="H290" s="38" t="s">
        <v>80</v>
      </c>
      <c r="I290" s="39">
        <v>12</v>
      </c>
      <c r="J290" s="39" t="s">
        <v>442</v>
      </c>
      <c r="K290" s="38" t="s">
        <v>120</v>
      </c>
      <c r="L290" s="39"/>
      <c r="M290" s="180">
        <v>99</v>
      </c>
      <c r="N290" s="180">
        <v>99</v>
      </c>
      <c r="O290" s="185"/>
      <c r="P290" s="185"/>
      <c r="Q290" s="185"/>
      <c r="R290" s="185"/>
      <c r="S290" s="283"/>
      <c r="T290" s="35"/>
      <c r="U290" s="35"/>
    </row>
    <row r="291" spans="1:21" s="11" customFormat="1" ht="44.25" customHeight="1">
      <c r="A291" s="38"/>
      <c r="B291" s="39"/>
      <c r="C291" s="317" t="s">
        <v>842</v>
      </c>
      <c r="D291" s="318"/>
      <c r="E291" s="318"/>
      <c r="F291" s="318"/>
      <c r="G291" s="319"/>
      <c r="H291" s="261" t="s">
        <v>267</v>
      </c>
      <c r="I291" s="262" t="s">
        <v>351</v>
      </c>
      <c r="J291" s="262" t="s">
        <v>785</v>
      </c>
      <c r="K291" s="38">
        <v>414</v>
      </c>
      <c r="L291" s="39"/>
      <c r="M291" s="180"/>
      <c r="N291" s="180"/>
      <c r="O291" s="185"/>
      <c r="P291" s="185">
        <v>4632</v>
      </c>
      <c r="Q291" s="185"/>
      <c r="R291" s="185"/>
      <c r="S291" s="283"/>
      <c r="T291" s="35"/>
      <c r="U291" s="35"/>
    </row>
    <row r="292" spans="1:21" s="11" customFormat="1" ht="96.75" customHeight="1">
      <c r="A292" s="38"/>
      <c r="B292" s="39"/>
      <c r="C292" s="317" t="s">
        <v>843</v>
      </c>
      <c r="D292" s="318"/>
      <c r="E292" s="318"/>
      <c r="F292" s="318"/>
      <c r="G292" s="319"/>
      <c r="H292" s="38" t="s">
        <v>80</v>
      </c>
      <c r="I292" s="39">
        <v>12</v>
      </c>
      <c r="J292" s="39" t="s">
        <v>396</v>
      </c>
      <c r="K292" s="38" t="s">
        <v>120</v>
      </c>
      <c r="L292" s="39"/>
      <c r="M292" s="180">
        <v>140.19999999999999</v>
      </c>
      <c r="N292" s="180">
        <v>140.19999999999999</v>
      </c>
      <c r="O292" s="185">
        <v>120</v>
      </c>
      <c r="P292" s="185">
        <v>1200</v>
      </c>
      <c r="Q292" s="185"/>
      <c r="R292" s="185">
        <v>1100</v>
      </c>
      <c r="S292" s="283"/>
      <c r="T292" s="35"/>
      <c r="U292" s="35"/>
    </row>
    <row r="293" spans="1:21" s="11" customFormat="1" ht="82.5" customHeight="1">
      <c r="A293" s="38"/>
      <c r="B293" s="39"/>
      <c r="C293" s="317" t="s">
        <v>619</v>
      </c>
      <c r="D293" s="318"/>
      <c r="E293" s="318"/>
      <c r="F293" s="318"/>
      <c r="G293" s="319"/>
      <c r="H293" s="38" t="s">
        <v>80</v>
      </c>
      <c r="I293" s="39">
        <v>12</v>
      </c>
      <c r="J293" s="39" t="s">
        <v>397</v>
      </c>
      <c r="K293" s="38" t="s">
        <v>120</v>
      </c>
      <c r="L293" s="39"/>
      <c r="M293" s="180">
        <v>108.8</v>
      </c>
      <c r="N293" s="180">
        <v>108.8</v>
      </c>
      <c r="O293" s="185">
        <v>80</v>
      </c>
      <c r="P293" s="185"/>
      <c r="Q293" s="185"/>
      <c r="R293" s="185"/>
      <c r="S293" s="283"/>
      <c r="T293" s="272">
        <f>T302+T296</f>
        <v>0</v>
      </c>
      <c r="U293" s="35"/>
    </row>
    <row r="294" spans="1:21" s="11" customFormat="1" ht="80.25" customHeight="1">
      <c r="A294" s="198">
        <v>733</v>
      </c>
      <c r="B294" s="25" t="s">
        <v>706</v>
      </c>
      <c r="C294" s="63" t="s">
        <v>480</v>
      </c>
      <c r="D294" s="173" t="s">
        <v>37</v>
      </c>
      <c r="E294" s="25" t="s">
        <v>370</v>
      </c>
      <c r="F294" s="2" t="s">
        <v>16</v>
      </c>
      <c r="G294" s="25" t="s">
        <v>352</v>
      </c>
      <c r="H294" s="2"/>
      <c r="I294" s="25"/>
      <c r="J294" s="25"/>
      <c r="K294" s="2"/>
      <c r="L294" s="25"/>
      <c r="M294" s="190">
        <v>120.6</v>
      </c>
      <c r="N294" s="190"/>
      <c r="O294" s="178">
        <f>O295+O296</f>
        <v>178.6</v>
      </c>
      <c r="P294" s="178">
        <f>P295+P296</f>
        <v>123.3</v>
      </c>
      <c r="Q294" s="178">
        <f>Q295</f>
        <v>123.3</v>
      </c>
      <c r="R294" s="178">
        <f>R295</f>
        <v>123.3</v>
      </c>
      <c r="S294" s="283"/>
      <c r="T294" s="35"/>
      <c r="U294" s="35"/>
    </row>
    <row r="295" spans="1:21" s="11" customFormat="1" ht="35.25" customHeight="1">
      <c r="A295" s="38"/>
      <c r="B295" s="39"/>
      <c r="C295" s="317" t="s">
        <v>620</v>
      </c>
      <c r="D295" s="318"/>
      <c r="E295" s="318"/>
      <c r="F295" s="318"/>
      <c r="G295" s="319"/>
      <c r="H295" s="38" t="s">
        <v>80</v>
      </c>
      <c r="I295" s="39" t="s">
        <v>267</v>
      </c>
      <c r="J295" s="39" t="s">
        <v>17</v>
      </c>
      <c r="K295" s="38" t="s">
        <v>120</v>
      </c>
      <c r="L295" s="39"/>
      <c r="M295" s="180">
        <v>120.6</v>
      </c>
      <c r="N295" s="180"/>
      <c r="O295" s="185">
        <v>120.6</v>
      </c>
      <c r="P295" s="185">
        <v>123.3</v>
      </c>
      <c r="Q295" s="185">
        <v>123.3</v>
      </c>
      <c r="R295" s="185">
        <v>123.3</v>
      </c>
      <c r="S295" s="283"/>
      <c r="T295" s="35"/>
      <c r="U295" s="35"/>
    </row>
    <row r="296" spans="1:21" s="11" customFormat="1" ht="17.25" customHeight="1">
      <c r="A296" s="38"/>
      <c r="B296" s="39"/>
      <c r="C296" s="317" t="s">
        <v>791</v>
      </c>
      <c r="D296" s="325"/>
      <c r="E296" s="325"/>
      <c r="F296" s="325"/>
      <c r="G296" s="325"/>
      <c r="H296" s="39">
        <v>10</v>
      </c>
      <c r="I296" s="262" t="s">
        <v>253</v>
      </c>
      <c r="J296" s="39">
        <v>100120220</v>
      </c>
      <c r="K296" s="38">
        <v>244</v>
      </c>
      <c r="L296" s="39"/>
      <c r="M296" s="180"/>
      <c r="N296" s="180"/>
      <c r="O296" s="185">
        <v>58</v>
      </c>
      <c r="P296" s="185"/>
      <c r="Q296" s="185"/>
      <c r="R296" s="185"/>
      <c r="S296" s="283"/>
      <c r="T296" s="35"/>
      <c r="U296" s="35"/>
    </row>
    <row r="297" spans="1:21" s="11" customFormat="1" ht="57.75" customHeight="1">
      <c r="A297" s="198">
        <v>733</v>
      </c>
      <c r="B297" s="25" t="s">
        <v>876</v>
      </c>
      <c r="C297" s="120" t="s">
        <v>788</v>
      </c>
      <c r="D297" s="306"/>
      <c r="E297" s="310" t="s">
        <v>370</v>
      </c>
      <c r="F297" s="310" t="s">
        <v>789</v>
      </c>
      <c r="G297" s="310" t="s">
        <v>242</v>
      </c>
      <c r="H297" s="119"/>
      <c r="I297" s="307"/>
      <c r="J297" s="119"/>
      <c r="K297" s="198"/>
      <c r="L297" s="119"/>
      <c r="M297" s="308"/>
      <c r="N297" s="308"/>
      <c r="O297" s="309"/>
      <c r="P297" s="309">
        <f>P298+P299</f>
        <v>5440.4</v>
      </c>
      <c r="Q297" s="309"/>
      <c r="R297" s="309"/>
      <c r="S297" s="283"/>
      <c r="T297" s="35"/>
      <c r="U297" s="35"/>
    </row>
    <row r="298" spans="1:21" s="11" customFormat="1" ht="17.25" customHeight="1">
      <c r="A298" s="303"/>
      <c r="B298" s="39"/>
      <c r="C298" s="317" t="s">
        <v>786</v>
      </c>
      <c r="D298" s="325"/>
      <c r="E298" s="325"/>
      <c r="F298" s="325"/>
      <c r="G298" s="326"/>
      <c r="H298" s="39">
        <v>11</v>
      </c>
      <c r="I298" s="262" t="s">
        <v>75</v>
      </c>
      <c r="J298" s="39">
        <v>1620271410</v>
      </c>
      <c r="K298" s="303">
        <v>414</v>
      </c>
      <c r="L298" s="39"/>
      <c r="M298" s="180"/>
      <c r="N298" s="180"/>
      <c r="O298" s="185"/>
      <c r="P298" s="185">
        <v>4407.3999999999996</v>
      </c>
      <c r="Q298" s="185"/>
      <c r="R298" s="185"/>
      <c r="S298" s="283"/>
      <c r="T298" s="35"/>
      <c r="U298" s="35"/>
    </row>
    <row r="299" spans="1:21" s="11" customFormat="1" ht="17.25" customHeight="1">
      <c r="A299" s="303"/>
      <c r="B299" s="39"/>
      <c r="C299" s="317" t="s">
        <v>787</v>
      </c>
      <c r="D299" s="325"/>
      <c r="E299" s="325"/>
      <c r="F299" s="325"/>
      <c r="G299" s="326"/>
      <c r="H299" s="39">
        <v>11</v>
      </c>
      <c r="I299" s="262" t="s">
        <v>75</v>
      </c>
      <c r="J299" s="39" t="s">
        <v>790</v>
      </c>
      <c r="K299" s="303">
        <v>414</v>
      </c>
      <c r="L299" s="39"/>
      <c r="M299" s="180"/>
      <c r="N299" s="180"/>
      <c r="O299" s="185"/>
      <c r="P299" s="185">
        <v>1033</v>
      </c>
      <c r="Q299" s="185"/>
      <c r="R299" s="185"/>
      <c r="S299" s="283"/>
      <c r="T299" s="35"/>
      <c r="U299" s="35"/>
    </row>
    <row r="300" spans="1:21" s="11" customFormat="1" ht="33" customHeight="1">
      <c r="A300" s="265">
        <v>734</v>
      </c>
      <c r="B300" s="130"/>
      <c r="C300" s="322" t="s">
        <v>376</v>
      </c>
      <c r="D300" s="323"/>
      <c r="E300" s="323"/>
      <c r="F300" s="323"/>
      <c r="G300" s="323"/>
      <c r="H300" s="323"/>
      <c r="I300" s="323"/>
      <c r="J300" s="324"/>
      <c r="K300" s="192"/>
      <c r="L300" s="130"/>
      <c r="M300" s="126">
        <f>M307+M303</f>
        <v>37180</v>
      </c>
      <c r="N300" s="126">
        <f>N307+N303</f>
        <v>37171.300000000003</v>
      </c>
      <c r="O300" s="126">
        <f>O307+O303</f>
        <v>45966.899999999994</v>
      </c>
      <c r="P300" s="126">
        <f>P307+P304</f>
        <v>49399.8</v>
      </c>
      <c r="Q300" s="126">
        <f>Q307+Q304</f>
        <v>47899.8</v>
      </c>
      <c r="R300" s="126">
        <f>R307+R304</f>
        <v>47899.8</v>
      </c>
      <c r="S300" s="283"/>
      <c r="T300" s="35"/>
      <c r="U300" s="35"/>
    </row>
    <row r="301" spans="1:21" s="11" customFormat="1" ht="29.25" customHeight="1">
      <c r="A301" s="265">
        <v>734</v>
      </c>
      <c r="B301" s="130" t="s">
        <v>150</v>
      </c>
      <c r="C301" s="331" t="s">
        <v>95</v>
      </c>
      <c r="D301" s="332"/>
      <c r="E301" s="332"/>
      <c r="F301" s="332"/>
      <c r="G301" s="332"/>
      <c r="H301" s="332"/>
      <c r="I301" s="332"/>
      <c r="J301" s="333"/>
      <c r="K301" s="192"/>
      <c r="L301" s="130"/>
      <c r="M301" s="129"/>
      <c r="N301" s="129"/>
      <c r="O301" s="129"/>
      <c r="P301" s="129"/>
      <c r="Q301" s="129"/>
      <c r="R301" s="129"/>
      <c r="S301" s="283"/>
      <c r="T301" s="35"/>
      <c r="U301" s="35"/>
    </row>
    <row r="302" spans="1:21" s="11" customFormat="1" ht="32.25" customHeight="1">
      <c r="A302" s="265"/>
      <c r="B302" s="130"/>
      <c r="C302" s="322" t="s">
        <v>96</v>
      </c>
      <c r="D302" s="323"/>
      <c r="E302" s="323"/>
      <c r="F302" s="323"/>
      <c r="G302" s="323"/>
      <c r="H302" s="323"/>
      <c r="I302" s="323"/>
      <c r="J302" s="324"/>
      <c r="K302" s="192"/>
      <c r="L302" s="130"/>
      <c r="M302" s="129"/>
      <c r="N302" s="129"/>
      <c r="O302" s="129"/>
      <c r="P302" s="129"/>
      <c r="Q302" s="129"/>
      <c r="R302" s="129"/>
      <c r="S302" s="283"/>
      <c r="T302" s="35"/>
      <c r="U302" s="35"/>
    </row>
    <row r="303" spans="1:21" s="11" customFormat="1" ht="93.75" customHeight="1">
      <c r="A303" s="192">
        <v>734</v>
      </c>
      <c r="B303" s="25" t="s">
        <v>151</v>
      </c>
      <c r="C303" s="2" t="s">
        <v>481</v>
      </c>
      <c r="D303" s="25" t="s">
        <v>179</v>
      </c>
      <c r="E303" s="25" t="s">
        <v>129</v>
      </c>
      <c r="F303" s="2" t="s">
        <v>390</v>
      </c>
      <c r="G303" s="25" t="s">
        <v>352</v>
      </c>
      <c r="H303" s="2"/>
      <c r="I303" s="25"/>
      <c r="J303" s="25"/>
      <c r="K303" s="2"/>
      <c r="L303" s="25"/>
      <c r="M303" s="30">
        <f t="shared" ref="M303:R303" si="51">M304</f>
        <v>0</v>
      </c>
      <c r="N303" s="30">
        <f t="shared" si="51"/>
        <v>0</v>
      </c>
      <c r="O303" s="30">
        <f t="shared" si="51"/>
        <v>60</v>
      </c>
      <c r="P303" s="30">
        <f t="shared" si="51"/>
        <v>60</v>
      </c>
      <c r="Q303" s="30">
        <f t="shared" si="51"/>
        <v>60</v>
      </c>
      <c r="R303" s="30">
        <f t="shared" si="51"/>
        <v>60</v>
      </c>
      <c r="S303" s="283"/>
      <c r="T303" s="35"/>
      <c r="U303" s="35"/>
    </row>
    <row r="304" spans="1:21" s="11" customFormat="1" ht="50.25" customHeight="1">
      <c r="A304" s="192"/>
      <c r="B304" s="39"/>
      <c r="C304" s="317" t="s">
        <v>736</v>
      </c>
      <c r="D304" s="318"/>
      <c r="E304" s="318"/>
      <c r="F304" s="318"/>
      <c r="G304" s="319"/>
      <c r="H304" s="38" t="s">
        <v>254</v>
      </c>
      <c r="I304" s="39" t="s">
        <v>145</v>
      </c>
      <c r="J304" s="39" t="s">
        <v>190</v>
      </c>
      <c r="K304" s="38" t="s">
        <v>120</v>
      </c>
      <c r="L304" s="39"/>
      <c r="M304" s="40"/>
      <c r="N304" s="40"/>
      <c r="O304" s="40">
        <v>60</v>
      </c>
      <c r="P304" s="40">
        <v>60</v>
      </c>
      <c r="Q304" s="40">
        <v>60</v>
      </c>
      <c r="R304" s="40">
        <v>60</v>
      </c>
      <c r="S304" s="283"/>
      <c r="T304" s="35"/>
      <c r="U304" s="35"/>
    </row>
    <row r="305" spans="1:21" s="11" customFormat="1" ht="27" customHeight="1">
      <c r="A305" s="192">
        <v>734</v>
      </c>
      <c r="B305" s="130" t="s">
        <v>150</v>
      </c>
      <c r="C305" s="322" t="s">
        <v>95</v>
      </c>
      <c r="D305" s="323"/>
      <c r="E305" s="323"/>
      <c r="F305" s="323"/>
      <c r="G305" s="323"/>
      <c r="H305" s="323"/>
      <c r="I305" s="323"/>
      <c r="J305" s="323"/>
      <c r="K305" s="323"/>
      <c r="L305" s="324"/>
      <c r="M305" s="129"/>
      <c r="N305" s="129"/>
      <c r="O305" s="129"/>
      <c r="P305" s="129"/>
      <c r="Q305" s="129"/>
      <c r="R305" s="129"/>
      <c r="S305" s="283"/>
      <c r="T305" s="35"/>
      <c r="U305" s="35"/>
    </row>
    <row r="306" spans="1:21" s="11" customFormat="1" ht="24" customHeight="1">
      <c r="A306" s="265"/>
      <c r="B306" s="130"/>
      <c r="C306" s="322" t="s">
        <v>96</v>
      </c>
      <c r="D306" s="323"/>
      <c r="E306" s="323"/>
      <c r="F306" s="323"/>
      <c r="G306" s="323"/>
      <c r="H306" s="323"/>
      <c r="I306" s="323"/>
      <c r="J306" s="323"/>
      <c r="K306" s="323"/>
      <c r="L306" s="324"/>
      <c r="M306" s="129"/>
      <c r="N306" s="129"/>
      <c r="O306" s="129"/>
      <c r="P306" s="129"/>
      <c r="Q306" s="129"/>
      <c r="R306" s="129"/>
      <c r="S306" s="283"/>
      <c r="T306" s="35"/>
      <c r="U306" s="35"/>
    </row>
    <row r="307" spans="1:21" s="11" customFormat="1" ht="45.75" customHeight="1">
      <c r="A307" s="198">
        <v>734</v>
      </c>
      <c r="B307" s="25" t="s">
        <v>152</v>
      </c>
      <c r="C307" s="2" t="s">
        <v>482</v>
      </c>
      <c r="D307" s="25" t="s">
        <v>179</v>
      </c>
      <c r="E307" s="25" t="s">
        <v>129</v>
      </c>
      <c r="F307" s="2" t="s">
        <v>390</v>
      </c>
      <c r="G307" s="25" t="s">
        <v>352</v>
      </c>
      <c r="H307" s="2"/>
      <c r="I307" s="25"/>
      <c r="J307" s="25"/>
      <c r="K307" s="2"/>
      <c r="L307" s="25"/>
      <c r="M307" s="26">
        <f>M309+M313+M314+M315+M316+M317+M318+M319</f>
        <v>37180</v>
      </c>
      <c r="N307" s="26">
        <f t="shared" ref="N307:O307" si="52">N309+N313+N314+N315+N316+N317+N318+N319</f>
        <v>37171.300000000003</v>
      </c>
      <c r="O307" s="26">
        <f t="shared" si="52"/>
        <v>45906.899999999994</v>
      </c>
      <c r="P307" s="26">
        <f>P308+P309+P310+P311+P312+P315+P316+P318+P319+P313+P314+P317</f>
        <v>49339.8</v>
      </c>
      <c r="Q307" s="26">
        <f>Q308+Q309+Q310+Q311+Q312+Q315+Q316+Q318+Q319+Q313+Q314+Q317</f>
        <v>47839.8</v>
      </c>
      <c r="R307" s="26">
        <f>R308+R309+R310+R311+R312+R315+R316+R318+R319+R313+R314+R317</f>
        <v>47839.8</v>
      </c>
      <c r="S307" s="283"/>
      <c r="T307" s="91"/>
      <c r="U307" s="35"/>
    </row>
    <row r="308" spans="1:21" s="11" customFormat="1" ht="81.75" customHeight="1">
      <c r="A308" s="64"/>
      <c r="B308" s="39"/>
      <c r="C308" s="317" t="s">
        <v>774</v>
      </c>
      <c r="D308" s="318"/>
      <c r="E308" s="318"/>
      <c r="F308" s="318"/>
      <c r="G308" s="319"/>
      <c r="H308" s="261" t="s">
        <v>254</v>
      </c>
      <c r="I308" s="262">
        <v>14</v>
      </c>
      <c r="J308" s="262" t="s">
        <v>319</v>
      </c>
      <c r="K308" s="38" t="s">
        <v>110</v>
      </c>
      <c r="L308" s="39"/>
      <c r="M308" s="40"/>
      <c r="N308" s="40"/>
      <c r="O308" s="269"/>
      <c r="P308" s="40">
        <v>18820.099999999999</v>
      </c>
      <c r="Q308" s="40">
        <v>18820.099999999999</v>
      </c>
      <c r="R308" s="40">
        <v>18820.099999999999</v>
      </c>
      <c r="S308" s="283"/>
      <c r="T308" s="35"/>
      <c r="U308" s="35"/>
    </row>
    <row r="309" spans="1:21" s="11" customFormat="1" ht="16.149999999999999" customHeight="1">
      <c r="A309" s="64"/>
      <c r="B309" s="39"/>
      <c r="C309" s="314" t="s">
        <v>585</v>
      </c>
      <c r="D309" s="315"/>
      <c r="E309" s="315"/>
      <c r="F309" s="315"/>
      <c r="G309" s="316"/>
      <c r="H309" s="261" t="s">
        <v>74</v>
      </c>
      <c r="I309" s="262" t="s">
        <v>80</v>
      </c>
      <c r="J309" s="262" t="s">
        <v>319</v>
      </c>
      <c r="K309" s="38" t="s">
        <v>112</v>
      </c>
      <c r="L309" s="39"/>
      <c r="M309" s="40">
        <v>23.5</v>
      </c>
      <c r="N309" s="40">
        <v>23.5</v>
      </c>
      <c r="O309" s="269">
        <v>23.7</v>
      </c>
      <c r="P309" s="40">
        <v>0.6</v>
      </c>
      <c r="Q309" s="40">
        <v>0.6</v>
      </c>
      <c r="R309" s="40">
        <v>0.6</v>
      </c>
      <c r="S309" s="283"/>
      <c r="T309" s="35"/>
      <c r="U309" s="35"/>
    </row>
    <row r="310" spans="1:21" s="11" customFormat="1" ht="33.6" customHeight="1">
      <c r="A310" s="64"/>
      <c r="B310" s="39"/>
      <c r="C310" s="317" t="s">
        <v>556</v>
      </c>
      <c r="D310" s="318"/>
      <c r="E310" s="318"/>
      <c r="F310" s="318"/>
      <c r="G310" s="319"/>
      <c r="H310" s="261" t="s">
        <v>254</v>
      </c>
      <c r="I310" s="262">
        <v>14</v>
      </c>
      <c r="J310" s="262" t="s">
        <v>319</v>
      </c>
      <c r="K310" s="38" t="s">
        <v>283</v>
      </c>
      <c r="L310" s="39"/>
      <c r="M310" s="40"/>
      <c r="N310" s="40"/>
      <c r="O310" s="269"/>
      <c r="P310" s="40">
        <v>5683.7</v>
      </c>
      <c r="Q310" s="40">
        <v>5683.7</v>
      </c>
      <c r="R310" s="40">
        <v>5683.7</v>
      </c>
      <c r="S310" s="283"/>
      <c r="T310" s="35"/>
      <c r="U310" s="35"/>
    </row>
    <row r="311" spans="1:21" s="11" customFormat="1" ht="52.5" customHeight="1">
      <c r="A311" s="38"/>
      <c r="B311" s="39"/>
      <c r="C311" s="317" t="s">
        <v>736</v>
      </c>
      <c r="D311" s="318"/>
      <c r="E311" s="318"/>
      <c r="F311" s="318"/>
      <c r="G311" s="319"/>
      <c r="H311" s="261" t="s">
        <v>254</v>
      </c>
      <c r="I311" s="262">
        <v>14</v>
      </c>
      <c r="J311" s="262" t="s">
        <v>319</v>
      </c>
      <c r="K311" s="38" t="s">
        <v>120</v>
      </c>
      <c r="L311" s="39"/>
      <c r="M311" s="40"/>
      <c r="N311" s="40"/>
      <c r="O311" s="269"/>
      <c r="P311" s="40">
        <v>839.4</v>
      </c>
      <c r="Q311" s="40">
        <v>839.4</v>
      </c>
      <c r="R311" s="40">
        <v>839.4</v>
      </c>
      <c r="S311" s="283"/>
      <c r="T311" s="35"/>
      <c r="U311" s="35"/>
    </row>
    <row r="312" spans="1:21" s="11" customFormat="1" ht="60" customHeight="1">
      <c r="A312" s="38"/>
      <c r="B312" s="39"/>
      <c r="C312" s="317" t="s">
        <v>727</v>
      </c>
      <c r="D312" s="318"/>
      <c r="E312" s="318"/>
      <c r="F312" s="318"/>
      <c r="G312" s="319"/>
      <c r="H312" s="261" t="s">
        <v>254</v>
      </c>
      <c r="I312" s="262">
        <v>14</v>
      </c>
      <c r="J312" s="262" t="s">
        <v>319</v>
      </c>
      <c r="K312" s="38" t="s">
        <v>334</v>
      </c>
      <c r="L312" s="39"/>
      <c r="M312" s="40"/>
      <c r="N312" s="40"/>
      <c r="O312" s="269"/>
      <c r="P312" s="40">
        <v>79.5</v>
      </c>
      <c r="Q312" s="40">
        <v>79.5</v>
      </c>
      <c r="R312" s="40">
        <v>79.5</v>
      </c>
      <c r="S312" s="283"/>
      <c r="T312" s="35"/>
      <c r="U312" s="35"/>
    </row>
    <row r="313" spans="1:21" s="11" customFormat="1" ht="86.25" customHeight="1">
      <c r="A313" s="298"/>
      <c r="B313" s="39"/>
      <c r="C313" s="317" t="s">
        <v>774</v>
      </c>
      <c r="D313" s="318"/>
      <c r="E313" s="318"/>
      <c r="F313" s="318"/>
      <c r="G313" s="319"/>
      <c r="H313" s="261" t="s">
        <v>267</v>
      </c>
      <c r="I313" s="262" t="s">
        <v>267</v>
      </c>
      <c r="J313" s="262" t="s">
        <v>319</v>
      </c>
      <c r="K313" s="298">
        <v>111</v>
      </c>
      <c r="L313" s="39"/>
      <c r="M313" s="40">
        <v>19218.599999999999</v>
      </c>
      <c r="N313" s="40">
        <v>19218.599999999999</v>
      </c>
      <c r="O313" s="269">
        <v>23895.200000000001</v>
      </c>
      <c r="P313" s="40">
        <v>8151.9</v>
      </c>
      <c r="Q313" s="40">
        <v>8151.9</v>
      </c>
      <c r="R313" s="40">
        <v>8151.9</v>
      </c>
      <c r="S313" s="283"/>
      <c r="T313" s="35"/>
      <c r="U313" s="35"/>
    </row>
    <row r="314" spans="1:21" s="11" customFormat="1" ht="21" customHeight="1">
      <c r="A314" s="298"/>
      <c r="B314" s="39"/>
      <c r="C314" s="317" t="s">
        <v>556</v>
      </c>
      <c r="D314" s="318"/>
      <c r="E314" s="318"/>
      <c r="F314" s="318"/>
      <c r="G314" s="319"/>
      <c r="H314" s="261" t="s">
        <v>267</v>
      </c>
      <c r="I314" s="262" t="s">
        <v>267</v>
      </c>
      <c r="J314" s="262" t="s">
        <v>319</v>
      </c>
      <c r="K314" s="298">
        <v>119</v>
      </c>
      <c r="L314" s="39"/>
      <c r="M314" s="40">
        <v>5681.5</v>
      </c>
      <c r="N314" s="40">
        <v>5681.5</v>
      </c>
      <c r="O314" s="269" t="s">
        <v>698</v>
      </c>
      <c r="P314" s="40">
        <v>2461.9</v>
      </c>
      <c r="Q314" s="40">
        <v>2461.9</v>
      </c>
      <c r="R314" s="40">
        <v>2461.9</v>
      </c>
      <c r="S314" s="283"/>
      <c r="T314" s="35"/>
      <c r="U314" s="35"/>
    </row>
    <row r="315" spans="1:21" s="11" customFormat="1" ht="24" customHeight="1">
      <c r="A315" s="38"/>
      <c r="B315" s="39"/>
      <c r="C315" s="317" t="s">
        <v>733</v>
      </c>
      <c r="D315" s="318"/>
      <c r="E315" s="318"/>
      <c r="F315" s="318"/>
      <c r="G315" s="319"/>
      <c r="H315" s="38" t="s">
        <v>267</v>
      </c>
      <c r="I315" s="39" t="s">
        <v>267</v>
      </c>
      <c r="J315" s="262" t="s">
        <v>319</v>
      </c>
      <c r="K315" s="38" t="s">
        <v>113</v>
      </c>
      <c r="L315" s="39"/>
      <c r="M315" s="40">
        <v>77.8</v>
      </c>
      <c r="N315" s="40">
        <v>77.8</v>
      </c>
      <c r="O315" s="269">
        <v>85.2</v>
      </c>
      <c r="P315" s="40">
        <v>85.2</v>
      </c>
      <c r="Q315" s="40">
        <v>85.2</v>
      </c>
      <c r="R315" s="40">
        <v>85.2</v>
      </c>
      <c r="S315" s="283"/>
      <c r="T315" s="35"/>
      <c r="U315" s="35"/>
    </row>
    <row r="316" spans="1:21" s="11" customFormat="1" ht="36.75" customHeight="1">
      <c r="A316" s="38"/>
      <c r="B316" s="39"/>
      <c r="C316" s="317" t="s">
        <v>734</v>
      </c>
      <c r="D316" s="318"/>
      <c r="E316" s="318"/>
      <c r="F316" s="318"/>
      <c r="G316" s="319"/>
      <c r="H316" s="38" t="s">
        <v>267</v>
      </c>
      <c r="I316" s="39" t="s">
        <v>267</v>
      </c>
      <c r="J316" s="262" t="s">
        <v>319</v>
      </c>
      <c r="K316" s="38" t="s">
        <v>34</v>
      </c>
      <c r="L316" s="39"/>
      <c r="M316" s="40">
        <v>1.7</v>
      </c>
      <c r="N316" s="40">
        <v>1.7</v>
      </c>
      <c r="O316" s="269">
        <v>1.6</v>
      </c>
      <c r="P316" s="40">
        <v>1.8</v>
      </c>
      <c r="Q316" s="40">
        <v>1.8</v>
      </c>
      <c r="R316" s="40">
        <v>1.8</v>
      </c>
      <c r="S316" s="283"/>
      <c r="T316" s="35"/>
      <c r="U316" s="35"/>
    </row>
    <row r="317" spans="1:21" s="11" customFormat="1" ht="81.75" customHeight="1">
      <c r="A317" s="298"/>
      <c r="B317" s="39"/>
      <c r="C317" s="317" t="s">
        <v>774</v>
      </c>
      <c r="D317" s="318"/>
      <c r="E317" s="318"/>
      <c r="F317" s="318"/>
      <c r="G317" s="319"/>
      <c r="H317" s="298" t="s">
        <v>267</v>
      </c>
      <c r="I317" s="39" t="s">
        <v>267</v>
      </c>
      <c r="J317" s="262" t="s">
        <v>319</v>
      </c>
      <c r="K317" s="298">
        <v>851</v>
      </c>
      <c r="L317" s="39"/>
      <c r="M317" s="40">
        <v>2726.4</v>
      </c>
      <c r="N317" s="40">
        <v>2726.4</v>
      </c>
      <c r="O317" s="269">
        <v>2688.5</v>
      </c>
      <c r="P317" s="40">
        <v>2512.1</v>
      </c>
      <c r="Q317" s="40">
        <v>2512.1</v>
      </c>
      <c r="R317" s="40">
        <v>2512.1</v>
      </c>
      <c r="S317" s="283"/>
      <c r="T317" s="35"/>
      <c r="U317" s="35"/>
    </row>
    <row r="318" spans="1:21" s="11" customFormat="1" ht="63" customHeight="1">
      <c r="A318" s="38"/>
      <c r="B318" s="39"/>
      <c r="C318" s="317" t="s">
        <v>736</v>
      </c>
      <c r="D318" s="318"/>
      <c r="E318" s="318"/>
      <c r="F318" s="318"/>
      <c r="G318" s="319"/>
      <c r="H318" s="38" t="s">
        <v>267</v>
      </c>
      <c r="I318" s="39" t="s">
        <v>267</v>
      </c>
      <c r="J318" s="39">
        <v>100300590</v>
      </c>
      <c r="K318" s="38" t="s">
        <v>120</v>
      </c>
      <c r="L318" s="39"/>
      <c r="M318" s="40">
        <v>9450.5</v>
      </c>
      <c r="N318" s="40">
        <v>9441.7999999999993</v>
      </c>
      <c r="O318" s="269">
        <v>10918.3</v>
      </c>
      <c r="P318" s="40">
        <v>10703.6</v>
      </c>
      <c r="Q318" s="40">
        <v>9203.6</v>
      </c>
      <c r="R318" s="40">
        <v>9203.6</v>
      </c>
      <c r="S318" s="283"/>
      <c r="T318" s="35"/>
      <c r="U318" s="35"/>
    </row>
    <row r="319" spans="1:21" s="11" customFormat="1" ht="60.75" customHeight="1">
      <c r="A319" s="38"/>
      <c r="B319" s="39"/>
      <c r="C319" s="317" t="s">
        <v>736</v>
      </c>
      <c r="D319" s="318"/>
      <c r="E319" s="318"/>
      <c r="F319" s="318"/>
      <c r="G319" s="319"/>
      <c r="H319" s="38" t="s">
        <v>267</v>
      </c>
      <c r="I319" s="39" t="s">
        <v>267</v>
      </c>
      <c r="J319" s="262" t="s">
        <v>673</v>
      </c>
      <c r="K319" s="38" t="s">
        <v>120</v>
      </c>
      <c r="L319" s="39"/>
      <c r="M319" s="40"/>
      <c r="N319" s="40"/>
      <c r="O319" s="269">
        <v>1071.2</v>
      </c>
      <c r="P319" s="40"/>
      <c r="Q319" s="40"/>
      <c r="R319" s="40"/>
      <c r="S319" s="283"/>
      <c r="T319" s="35"/>
      <c r="U319" s="35"/>
    </row>
    <row r="320" spans="1:21" s="11" customFormat="1" ht="25.5" customHeight="1">
      <c r="A320" s="265">
        <v>735</v>
      </c>
      <c r="B320" s="130" t="s">
        <v>150</v>
      </c>
      <c r="C320" s="322" t="s">
        <v>127</v>
      </c>
      <c r="D320" s="323"/>
      <c r="E320" s="323"/>
      <c r="F320" s="323"/>
      <c r="G320" s="323"/>
      <c r="H320" s="323"/>
      <c r="I320" s="323"/>
      <c r="J320" s="324"/>
      <c r="K320" s="192"/>
      <c r="L320" s="130"/>
      <c r="M320" s="129"/>
      <c r="N320" s="129"/>
      <c r="O320" s="250"/>
      <c r="P320" s="129"/>
      <c r="Q320" s="129"/>
      <c r="R320" s="129"/>
      <c r="S320" s="283"/>
      <c r="T320" s="35"/>
      <c r="U320" s="35"/>
    </row>
    <row r="321" spans="1:21" s="11" customFormat="1" ht="15.75" customHeight="1">
      <c r="A321" s="265"/>
      <c r="B321" s="130"/>
      <c r="C321" s="322" t="s">
        <v>95</v>
      </c>
      <c r="D321" s="323"/>
      <c r="E321" s="323"/>
      <c r="F321" s="323"/>
      <c r="G321" s="323"/>
      <c r="H321" s="323"/>
      <c r="I321" s="323"/>
      <c r="J321" s="324"/>
      <c r="K321" s="192"/>
      <c r="L321" s="130"/>
      <c r="M321" s="126">
        <f>M323+M325+M334+M339+M344+M356+M351</f>
        <v>64320.900000000009</v>
      </c>
      <c r="N321" s="126">
        <f>N323+N325+N334+N339+N344+N356+N351</f>
        <v>64277.200000000004</v>
      </c>
      <c r="O321" s="126">
        <f>O323+O325+O334+O339+O344+O351+O356</f>
        <v>62811.199999999997</v>
      </c>
      <c r="P321" s="126">
        <f>P323+P325+P334+P339+P344+P351+P356</f>
        <v>36538.800000000003</v>
      </c>
      <c r="Q321" s="126">
        <f t="shared" ref="Q321:R321" si="53">Q323+Q325+Q334+Q339+Q344+Q351+Q356</f>
        <v>38935.520000000004</v>
      </c>
      <c r="R321" s="126">
        <f t="shared" si="53"/>
        <v>38935.520000000004</v>
      </c>
      <c r="S321" s="283"/>
      <c r="T321" s="35"/>
      <c r="U321" s="35"/>
    </row>
    <row r="322" spans="1:21" s="11" customFormat="1">
      <c r="A322" s="265"/>
      <c r="B322" s="130"/>
      <c r="C322" s="322" t="s">
        <v>96</v>
      </c>
      <c r="D322" s="323"/>
      <c r="E322" s="323"/>
      <c r="F322" s="323"/>
      <c r="G322" s="323"/>
      <c r="H322" s="323"/>
      <c r="I322" s="323"/>
      <c r="J322" s="324"/>
      <c r="K322" s="192"/>
      <c r="L322" s="130"/>
      <c r="M322" s="129"/>
      <c r="N322" s="129"/>
      <c r="O322" s="129"/>
      <c r="P322" s="129"/>
      <c r="Q322" s="129"/>
      <c r="R322" s="129"/>
      <c r="S322" s="283"/>
      <c r="T322" s="35"/>
      <c r="U322" s="35"/>
    </row>
    <row r="323" spans="1:21" s="11" customFormat="1" ht="68.25" customHeight="1">
      <c r="A323" s="198">
        <v>735</v>
      </c>
      <c r="B323" s="25" t="s">
        <v>151</v>
      </c>
      <c r="C323" s="2" t="s">
        <v>483</v>
      </c>
      <c r="D323" s="25" t="s">
        <v>19</v>
      </c>
      <c r="E323" s="25" t="s">
        <v>129</v>
      </c>
      <c r="F323" s="2" t="s">
        <v>390</v>
      </c>
      <c r="G323" s="25" t="s">
        <v>352</v>
      </c>
      <c r="H323" s="2"/>
      <c r="I323" s="25"/>
      <c r="J323" s="25"/>
      <c r="K323" s="2"/>
      <c r="L323" s="25"/>
      <c r="M323" s="26">
        <f t="shared" ref="M323:R323" si="54">M324</f>
        <v>229</v>
      </c>
      <c r="N323" s="26">
        <f t="shared" si="54"/>
        <v>229</v>
      </c>
      <c r="O323" s="26">
        <f t="shared" si="54"/>
        <v>230</v>
      </c>
      <c r="P323" s="26">
        <f t="shared" si="54"/>
        <v>0</v>
      </c>
      <c r="Q323" s="26">
        <f t="shared" si="54"/>
        <v>0</v>
      </c>
      <c r="R323" s="26">
        <f t="shared" si="54"/>
        <v>0</v>
      </c>
      <c r="S323" s="283"/>
      <c r="T323" s="35"/>
      <c r="U323" s="35"/>
    </row>
    <row r="324" spans="1:21" s="11" customFormat="1" ht="73.150000000000006" customHeight="1">
      <c r="A324" s="192"/>
      <c r="B324" s="39"/>
      <c r="C324" s="344" t="s">
        <v>737</v>
      </c>
      <c r="D324" s="345"/>
      <c r="E324" s="345"/>
      <c r="F324" s="345"/>
      <c r="G324" s="346"/>
      <c r="H324" s="261" t="s">
        <v>253</v>
      </c>
      <c r="I324" s="262" t="s">
        <v>267</v>
      </c>
      <c r="J324" s="39">
        <v>1010191000</v>
      </c>
      <c r="K324" s="38" t="s">
        <v>120</v>
      </c>
      <c r="L324" s="39"/>
      <c r="M324" s="61">
        <v>229</v>
      </c>
      <c r="N324" s="61">
        <v>229</v>
      </c>
      <c r="O324" s="75">
        <v>230</v>
      </c>
      <c r="P324" s="75"/>
      <c r="Q324" s="75"/>
      <c r="R324" s="75"/>
      <c r="S324" s="283"/>
      <c r="T324" s="35"/>
      <c r="U324" s="35"/>
    </row>
    <row r="325" spans="1:21" s="11" customFormat="1" ht="66.75" customHeight="1">
      <c r="A325" s="198">
        <v>735</v>
      </c>
      <c r="B325" s="25" t="s">
        <v>152</v>
      </c>
      <c r="C325" s="2" t="s">
        <v>484</v>
      </c>
      <c r="D325" s="25" t="s">
        <v>19</v>
      </c>
      <c r="E325" s="25" t="s">
        <v>129</v>
      </c>
      <c r="F325" s="2" t="s">
        <v>390</v>
      </c>
      <c r="G325" s="25" t="s">
        <v>352</v>
      </c>
      <c r="H325" s="2"/>
      <c r="I325" s="25"/>
      <c r="J325" s="25"/>
      <c r="K325" s="2"/>
      <c r="L325" s="25"/>
      <c r="M325" s="26">
        <f t="shared" ref="M325:R325" si="55">SUM(M326:M333)</f>
        <v>24203.100000000002</v>
      </c>
      <c r="N325" s="26">
        <f t="shared" si="55"/>
        <v>24190.5</v>
      </c>
      <c r="O325" s="26">
        <f t="shared" si="55"/>
        <v>27215.800000000003</v>
      </c>
      <c r="P325" s="26">
        <f t="shared" si="55"/>
        <v>27393.599999999999</v>
      </c>
      <c r="Q325" s="26">
        <f t="shared" si="55"/>
        <v>28777.56</v>
      </c>
      <c r="R325" s="26">
        <f t="shared" si="55"/>
        <v>28777.56</v>
      </c>
      <c r="S325" s="283"/>
      <c r="T325" s="35"/>
      <c r="U325" s="35"/>
    </row>
    <row r="326" spans="1:21" s="11" customFormat="1" ht="59.25" customHeight="1">
      <c r="A326" s="64"/>
      <c r="B326" s="39"/>
      <c r="C326" s="317" t="s">
        <v>763</v>
      </c>
      <c r="D326" s="318"/>
      <c r="E326" s="318"/>
      <c r="F326" s="318"/>
      <c r="G326" s="319"/>
      <c r="H326" s="38" t="s">
        <v>80</v>
      </c>
      <c r="I326" s="39" t="s">
        <v>251</v>
      </c>
      <c r="J326" s="39" t="s">
        <v>191</v>
      </c>
      <c r="K326" s="38">
        <v>111</v>
      </c>
      <c r="L326" s="39"/>
      <c r="M326" s="40">
        <v>9693.1</v>
      </c>
      <c r="N326" s="40">
        <v>9691.4</v>
      </c>
      <c r="O326" s="40">
        <v>10856.1</v>
      </c>
      <c r="P326" s="40">
        <v>10950.5</v>
      </c>
      <c r="Q326" s="40">
        <v>10950.5</v>
      </c>
      <c r="R326" s="40">
        <v>10950.5</v>
      </c>
      <c r="S326" s="283"/>
      <c r="T326" s="35"/>
      <c r="U326" s="35"/>
    </row>
    <row r="327" spans="1:21" s="11" customFormat="1" ht="23.25" customHeight="1">
      <c r="A327" s="64"/>
      <c r="B327" s="39"/>
      <c r="C327" s="317" t="s">
        <v>556</v>
      </c>
      <c r="D327" s="318"/>
      <c r="E327" s="318"/>
      <c r="F327" s="318"/>
      <c r="G327" s="319"/>
      <c r="H327" s="38" t="s">
        <v>80</v>
      </c>
      <c r="I327" s="39" t="s">
        <v>251</v>
      </c>
      <c r="J327" s="39" t="s">
        <v>191</v>
      </c>
      <c r="K327" s="38" t="s">
        <v>283</v>
      </c>
      <c r="L327" s="39"/>
      <c r="M327" s="40">
        <v>2927.3</v>
      </c>
      <c r="N327" s="40">
        <v>2916.4</v>
      </c>
      <c r="O327" s="40">
        <v>3278.5</v>
      </c>
      <c r="P327" s="40">
        <v>3307.1</v>
      </c>
      <c r="Q327" s="40">
        <v>3307.1</v>
      </c>
      <c r="R327" s="40">
        <v>3307.1</v>
      </c>
      <c r="S327" s="283"/>
      <c r="T327" s="35"/>
      <c r="U327" s="35"/>
    </row>
    <row r="328" spans="1:21" s="11" customFormat="1" ht="91.5" customHeight="1">
      <c r="A328" s="64"/>
      <c r="B328" s="39"/>
      <c r="C328" s="317" t="s">
        <v>730</v>
      </c>
      <c r="D328" s="318"/>
      <c r="E328" s="318"/>
      <c r="F328" s="318"/>
      <c r="G328" s="319"/>
      <c r="H328" s="38" t="s">
        <v>80</v>
      </c>
      <c r="I328" s="39" t="s">
        <v>251</v>
      </c>
      <c r="J328" s="39" t="s">
        <v>191</v>
      </c>
      <c r="K328" s="38">
        <v>244</v>
      </c>
      <c r="L328" s="39"/>
      <c r="M328" s="40">
        <v>11148.7</v>
      </c>
      <c r="N328" s="40">
        <v>11148.7</v>
      </c>
      <c r="O328" s="40">
        <v>12544.7</v>
      </c>
      <c r="P328" s="40">
        <v>12705.5</v>
      </c>
      <c r="Q328" s="40">
        <v>14129.6</v>
      </c>
      <c r="R328" s="40">
        <v>14129.6</v>
      </c>
      <c r="S328" s="283"/>
      <c r="T328" s="35"/>
      <c r="U328" s="35"/>
    </row>
    <row r="329" spans="1:21" s="11" customFormat="1" ht="32.25" customHeight="1">
      <c r="A329" s="38"/>
      <c r="B329" s="39"/>
      <c r="C329" s="317" t="s">
        <v>734</v>
      </c>
      <c r="D329" s="318"/>
      <c r="E329" s="318"/>
      <c r="F329" s="318"/>
      <c r="G329" s="319"/>
      <c r="H329" s="38" t="s">
        <v>80</v>
      </c>
      <c r="I329" s="39" t="s">
        <v>251</v>
      </c>
      <c r="J329" s="39" t="s">
        <v>191</v>
      </c>
      <c r="K329" s="38" t="s">
        <v>34</v>
      </c>
      <c r="L329" s="39"/>
      <c r="M329" s="40">
        <v>4.4000000000000004</v>
      </c>
      <c r="N329" s="40">
        <v>4.4000000000000004</v>
      </c>
      <c r="O329" s="40">
        <v>103.2</v>
      </c>
      <c r="P329" s="40">
        <v>3.7</v>
      </c>
      <c r="Q329" s="40">
        <v>3.7</v>
      </c>
      <c r="R329" s="40">
        <v>3.7</v>
      </c>
      <c r="S329" s="283"/>
      <c r="T329" s="35"/>
      <c r="U329" s="35"/>
    </row>
    <row r="330" spans="1:21" s="11" customFormat="1" ht="61.5" customHeight="1">
      <c r="A330" s="38"/>
      <c r="B330" s="39"/>
      <c r="C330" s="317" t="s">
        <v>727</v>
      </c>
      <c r="D330" s="318"/>
      <c r="E330" s="318"/>
      <c r="F330" s="318"/>
      <c r="G330" s="319"/>
      <c r="H330" s="38" t="s">
        <v>80</v>
      </c>
      <c r="I330" s="39" t="s">
        <v>251</v>
      </c>
      <c r="J330" s="39" t="s">
        <v>191</v>
      </c>
      <c r="K330" s="38">
        <v>851</v>
      </c>
      <c r="L330" s="39"/>
      <c r="M330" s="40">
        <v>329</v>
      </c>
      <c r="N330" s="40">
        <v>329</v>
      </c>
      <c r="O330" s="40">
        <v>342.2</v>
      </c>
      <c r="P330" s="40">
        <v>330</v>
      </c>
      <c r="Q330" s="40">
        <v>300</v>
      </c>
      <c r="R330" s="40">
        <v>300</v>
      </c>
      <c r="S330" s="283"/>
      <c r="T330" s="35"/>
      <c r="U330" s="35"/>
    </row>
    <row r="331" spans="1:21" s="11" customFormat="1" ht="22.5" customHeight="1">
      <c r="A331" s="38"/>
      <c r="B331" s="39"/>
      <c r="C331" s="317" t="s">
        <v>595</v>
      </c>
      <c r="D331" s="318"/>
      <c r="E331" s="318"/>
      <c r="F331" s="318"/>
      <c r="G331" s="319"/>
      <c r="H331" s="38" t="s">
        <v>80</v>
      </c>
      <c r="I331" s="39" t="s">
        <v>251</v>
      </c>
      <c r="J331" s="39" t="s">
        <v>320</v>
      </c>
      <c r="K331" s="38" t="s">
        <v>120</v>
      </c>
      <c r="L331" s="39"/>
      <c r="M331" s="40"/>
      <c r="N331" s="40"/>
      <c r="O331" s="40"/>
      <c r="P331" s="40"/>
      <c r="Q331" s="40"/>
      <c r="R331" s="40"/>
      <c r="S331" s="283"/>
      <c r="T331" s="35"/>
      <c r="U331" s="35"/>
    </row>
    <row r="332" spans="1:21" s="11" customFormat="1" ht="27" customHeight="1">
      <c r="A332" s="38"/>
      <c r="B332" s="39"/>
      <c r="C332" s="317" t="s">
        <v>596</v>
      </c>
      <c r="D332" s="318"/>
      <c r="E332" s="318"/>
      <c r="F332" s="318"/>
      <c r="G332" s="319"/>
      <c r="H332" s="38" t="s">
        <v>80</v>
      </c>
      <c r="I332" s="39" t="s">
        <v>251</v>
      </c>
      <c r="J332" s="39" t="s">
        <v>22</v>
      </c>
      <c r="K332" s="38" t="s">
        <v>120</v>
      </c>
      <c r="L332" s="39"/>
      <c r="M332" s="40"/>
      <c r="N332" s="40"/>
      <c r="O332" s="40"/>
      <c r="P332" s="40"/>
      <c r="Q332" s="40"/>
      <c r="R332" s="40"/>
      <c r="S332" s="283"/>
      <c r="T332" s="35"/>
      <c r="U332" s="35"/>
    </row>
    <row r="333" spans="1:21" s="11" customFormat="1" ht="36" customHeight="1">
      <c r="A333" s="38"/>
      <c r="B333" s="39"/>
      <c r="C333" s="317" t="s">
        <v>733</v>
      </c>
      <c r="D333" s="318"/>
      <c r="E333" s="318"/>
      <c r="F333" s="318"/>
      <c r="G333" s="319"/>
      <c r="H333" s="38" t="s">
        <v>80</v>
      </c>
      <c r="I333" s="39" t="s">
        <v>251</v>
      </c>
      <c r="J333" s="39" t="s">
        <v>191</v>
      </c>
      <c r="K333" s="38">
        <v>852</v>
      </c>
      <c r="L333" s="39"/>
      <c r="M333" s="40">
        <v>100.6</v>
      </c>
      <c r="N333" s="40">
        <v>100.6</v>
      </c>
      <c r="O333" s="40">
        <v>91.1</v>
      </c>
      <c r="P333" s="40">
        <v>96.8</v>
      </c>
      <c r="Q333" s="40">
        <v>86.66</v>
      </c>
      <c r="R333" s="40">
        <v>86.66</v>
      </c>
      <c r="S333" s="283"/>
      <c r="T333" s="35"/>
      <c r="U333" s="35"/>
    </row>
    <row r="334" spans="1:21" s="11" customFormat="1" ht="88.5" customHeight="1">
      <c r="A334" s="198">
        <v>735</v>
      </c>
      <c r="B334" s="25" t="s">
        <v>154</v>
      </c>
      <c r="C334" s="2" t="s">
        <v>519</v>
      </c>
      <c r="D334" s="25" t="s">
        <v>19</v>
      </c>
      <c r="E334" s="25" t="s">
        <v>129</v>
      </c>
      <c r="F334" s="2" t="s">
        <v>391</v>
      </c>
      <c r="G334" s="25" t="s">
        <v>352</v>
      </c>
      <c r="H334" s="2"/>
      <c r="I334" s="25"/>
      <c r="J334" s="25"/>
      <c r="K334" s="2"/>
      <c r="L334" s="25"/>
      <c r="M334" s="26">
        <f t="shared" ref="M334:R334" si="56">SUM(M335:M338)</f>
        <v>2846.7</v>
      </c>
      <c r="N334" s="26">
        <f t="shared" si="56"/>
        <v>2846.7</v>
      </c>
      <c r="O334" s="26">
        <f t="shared" si="56"/>
        <v>3931.4</v>
      </c>
      <c r="P334" s="26">
        <f t="shared" si="56"/>
        <v>20</v>
      </c>
      <c r="Q334" s="26">
        <f t="shared" si="56"/>
        <v>1256.5</v>
      </c>
      <c r="R334" s="26">
        <f t="shared" si="56"/>
        <v>1260.5999999999999</v>
      </c>
      <c r="S334" s="283"/>
      <c r="T334" s="35"/>
      <c r="U334" s="35"/>
    </row>
    <row r="335" spans="1:21" s="11" customFormat="1" ht="78.75" customHeight="1">
      <c r="A335" s="38"/>
      <c r="B335" s="39"/>
      <c r="C335" s="317" t="s">
        <v>774</v>
      </c>
      <c r="D335" s="318"/>
      <c r="E335" s="318"/>
      <c r="F335" s="318"/>
      <c r="G335" s="319"/>
      <c r="H335" s="38" t="s">
        <v>80</v>
      </c>
      <c r="I335" s="39" t="s">
        <v>251</v>
      </c>
      <c r="J335" s="39">
        <v>1360191000</v>
      </c>
      <c r="K335" s="38">
        <v>111</v>
      </c>
      <c r="L335" s="39"/>
      <c r="M335" s="40">
        <v>653</v>
      </c>
      <c r="N335" s="40">
        <v>653</v>
      </c>
      <c r="O335" s="40">
        <v>718.1</v>
      </c>
      <c r="P335" s="40"/>
      <c r="Q335" s="40"/>
      <c r="R335" s="40"/>
      <c r="S335" s="283"/>
      <c r="T335" s="35"/>
      <c r="U335" s="35"/>
    </row>
    <row r="336" spans="1:21" s="11" customFormat="1" ht="18" customHeight="1">
      <c r="A336" s="38"/>
      <c r="B336" s="39"/>
      <c r="C336" s="317" t="s">
        <v>556</v>
      </c>
      <c r="D336" s="318"/>
      <c r="E336" s="318"/>
      <c r="F336" s="318"/>
      <c r="G336" s="319"/>
      <c r="H336" s="38" t="s">
        <v>80</v>
      </c>
      <c r="I336" s="39" t="s">
        <v>251</v>
      </c>
      <c r="J336" s="39">
        <v>1360191000</v>
      </c>
      <c r="K336" s="38" t="s">
        <v>283</v>
      </c>
      <c r="L336" s="39"/>
      <c r="M336" s="40">
        <v>197.2</v>
      </c>
      <c r="N336" s="40">
        <v>197.2</v>
      </c>
      <c r="O336" s="40">
        <v>216.8</v>
      </c>
      <c r="P336" s="40"/>
      <c r="Q336" s="40"/>
      <c r="R336" s="40"/>
      <c r="S336" s="283"/>
      <c r="T336" s="35"/>
      <c r="U336" s="35"/>
    </row>
    <row r="337" spans="1:21" s="11" customFormat="1" ht="67.5" customHeight="1">
      <c r="A337" s="64"/>
      <c r="B337" s="39"/>
      <c r="C337" s="317" t="s">
        <v>813</v>
      </c>
      <c r="D337" s="318"/>
      <c r="E337" s="318"/>
      <c r="F337" s="318"/>
      <c r="G337" s="319"/>
      <c r="H337" s="261" t="s">
        <v>80</v>
      </c>
      <c r="I337" s="262" t="s">
        <v>251</v>
      </c>
      <c r="J337" s="39">
        <v>1360120220</v>
      </c>
      <c r="K337" s="38">
        <v>244</v>
      </c>
      <c r="L337" s="39"/>
      <c r="M337" s="40"/>
      <c r="N337" s="40"/>
      <c r="O337" s="40">
        <v>40</v>
      </c>
      <c r="P337" s="40">
        <v>20</v>
      </c>
      <c r="Q337" s="40">
        <v>20</v>
      </c>
      <c r="R337" s="40">
        <v>20</v>
      </c>
      <c r="S337" s="283"/>
      <c r="T337" s="35"/>
      <c r="U337" s="35"/>
    </row>
    <row r="338" spans="1:21" s="11" customFormat="1" ht="63.75" customHeight="1">
      <c r="A338" s="64"/>
      <c r="B338" s="39"/>
      <c r="C338" s="317" t="s">
        <v>813</v>
      </c>
      <c r="D338" s="318"/>
      <c r="E338" s="318"/>
      <c r="F338" s="318"/>
      <c r="G338" s="319"/>
      <c r="H338" s="38" t="s">
        <v>80</v>
      </c>
      <c r="I338" s="39" t="s">
        <v>251</v>
      </c>
      <c r="J338" s="39">
        <v>136191000</v>
      </c>
      <c r="K338" s="38">
        <v>244</v>
      </c>
      <c r="L338" s="39"/>
      <c r="M338" s="40">
        <v>1996.5</v>
      </c>
      <c r="N338" s="40">
        <v>1996.5</v>
      </c>
      <c r="O338" s="40">
        <v>2956.5</v>
      </c>
      <c r="P338" s="40">
        <v>0</v>
      </c>
      <c r="Q338" s="40">
        <v>1236.5</v>
      </c>
      <c r="R338" s="40">
        <v>1240.5999999999999</v>
      </c>
      <c r="S338" s="283"/>
      <c r="T338" s="35"/>
      <c r="U338" s="35"/>
    </row>
    <row r="339" spans="1:21" s="11" customFormat="1" ht="69" customHeight="1">
      <c r="A339" s="198">
        <v>735</v>
      </c>
      <c r="B339" s="25" t="s">
        <v>155</v>
      </c>
      <c r="C339" s="2" t="s">
        <v>520</v>
      </c>
      <c r="D339" s="25" t="s">
        <v>19</v>
      </c>
      <c r="E339" s="25" t="s">
        <v>129</v>
      </c>
      <c r="F339" s="2" t="s">
        <v>390</v>
      </c>
      <c r="G339" s="25" t="s">
        <v>352</v>
      </c>
      <c r="H339" s="2"/>
      <c r="I339" s="25"/>
      <c r="J339" s="25"/>
      <c r="K339" s="2"/>
      <c r="L339" s="25"/>
      <c r="M339" s="26">
        <f t="shared" ref="M339:R339" si="57">SUM(M340:M343)</f>
        <v>28730.600000000002</v>
      </c>
      <c r="N339" s="26">
        <f t="shared" si="57"/>
        <v>28730.600000000002</v>
      </c>
      <c r="O339" s="26">
        <f t="shared" si="57"/>
        <v>10557.3</v>
      </c>
      <c r="P339" s="26">
        <f t="shared" si="57"/>
        <v>0</v>
      </c>
      <c r="Q339" s="26">
        <f t="shared" si="57"/>
        <v>0</v>
      </c>
      <c r="R339" s="26">
        <f t="shared" si="57"/>
        <v>0</v>
      </c>
      <c r="S339" s="283"/>
      <c r="T339" s="35"/>
      <c r="U339" s="35"/>
    </row>
    <row r="340" spans="1:21" s="11" customFormat="1" ht="54.75" customHeight="1">
      <c r="A340" s="38"/>
      <c r="B340" s="39"/>
      <c r="C340" s="317" t="s">
        <v>745</v>
      </c>
      <c r="D340" s="318"/>
      <c r="E340" s="318"/>
      <c r="F340" s="318"/>
      <c r="G340" s="319"/>
      <c r="H340" s="38" t="s">
        <v>80</v>
      </c>
      <c r="I340" s="39" t="s">
        <v>251</v>
      </c>
      <c r="J340" s="39">
        <v>1310191000</v>
      </c>
      <c r="K340" s="38" t="s">
        <v>120</v>
      </c>
      <c r="L340" s="39"/>
      <c r="M340" s="40">
        <v>14690.3</v>
      </c>
      <c r="N340" s="40">
        <v>14690.3</v>
      </c>
      <c r="O340" s="40">
        <v>5486.4</v>
      </c>
      <c r="P340" s="40"/>
      <c r="Q340" s="40"/>
      <c r="R340" s="40"/>
      <c r="S340" s="283"/>
      <c r="T340" s="35"/>
      <c r="U340" s="35"/>
    </row>
    <row r="341" spans="1:21" s="11" customFormat="1" ht="31.5" customHeight="1">
      <c r="A341" s="38"/>
      <c r="B341" s="39"/>
      <c r="C341" s="317" t="s">
        <v>599</v>
      </c>
      <c r="D341" s="318"/>
      <c r="E341" s="318"/>
      <c r="F341" s="318"/>
      <c r="G341" s="319"/>
      <c r="H341" s="38" t="s">
        <v>80</v>
      </c>
      <c r="I341" s="39" t="s">
        <v>251</v>
      </c>
      <c r="J341" s="39" t="s">
        <v>94</v>
      </c>
      <c r="K341" s="38" t="s">
        <v>120</v>
      </c>
      <c r="L341" s="39"/>
      <c r="M341" s="40">
        <v>4799.1000000000004</v>
      </c>
      <c r="N341" s="40">
        <v>4799.1000000000004</v>
      </c>
      <c r="O341" s="40">
        <v>2070.9</v>
      </c>
      <c r="P341" s="40"/>
      <c r="Q341" s="40"/>
      <c r="R341" s="40"/>
      <c r="S341" s="283"/>
      <c r="T341" s="35"/>
      <c r="U341" s="35"/>
    </row>
    <row r="342" spans="1:21" s="11" customFormat="1" ht="31.5" customHeight="1">
      <c r="A342" s="38"/>
      <c r="B342" s="39"/>
      <c r="C342" s="317" t="s">
        <v>598</v>
      </c>
      <c r="D342" s="318"/>
      <c r="E342" s="318"/>
      <c r="F342" s="318"/>
      <c r="G342" s="319"/>
      <c r="H342" s="38" t="s">
        <v>80</v>
      </c>
      <c r="I342" s="39" t="s">
        <v>251</v>
      </c>
      <c r="J342" s="39" t="s">
        <v>93</v>
      </c>
      <c r="K342" s="38" t="s">
        <v>120</v>
      </c>
      <c r="L342" s="39"/>
      <c r="M342" s="40">
        <v>7400</v>
      </c>
      <c r="N342" s="40">
        <v>7400</v>
      </c>
      <c r="O342" s="40">
        <v>3000</v>
      </c>
      <c r="P342" s="40"/>
      <c r="Q342" s="40"/>
      <c r="R342" s="40"/>
      <c r="S342" s="283"/>
      <c r="T342" s="35"/>
      <c r="U342" s="35"/>
    </row>
    <row r="343" spans="1:21" s="11" customFormat="1" ht="60" customHeight="1">
      <c r="A343" s="38"/>
      <c r="B343" s="39"/>
      <c r="C343" s="317" t="s">
        <v>597</v>
      </c>
      <c r="D343" s="318"/>
      <c r="E343" s="318"/>
      <c r="F343" s="318"/>
      <c r="G343" s="319"/>
      <c r="H343" s="38" t="s">
        <v>267</v>
      </c>
      <c r="I343" s="39" t="s">
        <v>254</v>
      </c>
      <c r="J343" s="39">
        <v>1320291000</v>
      </c>
      <c r="K343" s="38" t="s">
        <v>120</v>
      </c>
      <c r="L343" s="39"/>
      <c r="M343" s="40">
        <v>1841.2</v>
      </c>
      <c r="N343" s="40">
        <v>1841.2</v>
      </c>
      <c r="O343" s="40"/>
      <c r="P343" s="40"/>
      <c r="Q343" s="40"/>
      <c r="R343" s="40"/>
      <c r="S343" s="283"/>
      <c r="T343" s="35"/>
      <c r="U343" s="35"/>
    </row>
    <row r="344" spans="1:21" s="11" customFormat="1" ht="60.75" customHeight="1">
      <c r="A344" s="198">
        <v>735</v>
      </c>
      <c r="B344" s="25" t="s">
        <v>300</v>
      </c>
      <c r="C344" s="2" t="s">
        <v>521</v>
      </c>
      <c r="D344" s="25" t="s">
        <v>19</v>
      </c>
      <c r="E344" s="25" t="s">
        <v>129</v>
      </c>
      <c r="F344" s="2" t="s">
        <v>390</v>
      </c>
      <c r="G344" s="25" t="s">
        <v>352</v>
      </c>
      <c r="H344" s="2"/>
      <c r="I344" s="25"/>
      <c r="J344" s="25"/>
      <c r="K344" s="2"/>
      <c r="L344" s="25"/>
      <c r="M344" s="26">
        <f t="shared" ref="M344:O344" si="58">SUM(M345:M350)</f>
        <v>2927.6</v>
      </c>
      <c r="N344" s="26">
        <f t="shared" si="58"/>
        <v>2927.6</v>
      </c>
      <c r="O344" s="26">
        <f t="shared" si="58"/>
        <v>6762.6</v>
      </c>
      <c r="P344" s="26">
        <f>P345+P346+P347+P350+P348</f>
        <v>3100.5</v>
      </c>
      <c r="Q344" s="26">
        <f t="shared" ref="Q344:R344" si="59">Q345+Q346+Q347+Q350+Q348</f>
        <v>3348.8599999999997</v>
      </c>
      <c r="R344" s="26">
        <f t="shared" si="59"/>
        <v>3348.8599999999997</v>
      </c>
      <c r="S344" s="283"/>
      <c r="T344" s="35"/>
      <c r="U344" s="35"/>
    </row>
    <row r="345" spans="1:21" s="11" customFormat="1" ht="46.5" customHeight="1">
      <c r="A345" s="38"/>
      <c r="B345" s="39"/>
      <c r="C345" s="317" t="s">
        <v>745</v>
      </c>
      <c r="D345" s="318"/>
      <c r="E345" s="318"/>
      <c r="F345" s="318"/>
      <c r="G345" s="319"/>
      <c r="H345" s="38" t="s">
        <v>267</v>
      </c>
      <c r="I345" s="39" t="s">
        <v>254</v>
      </c>
      <c r="J345" s="39" t="s">
        <v>284</v>
      </c>
      <c r="K345" s="38" t="s">
        <v>120</v>
      </c>
      <c r="L345" s="39"/>
      <c r="M345" s="40">
        <v>810.6</v>
      </c>
      <c r="N345" s="40">
        <v>810.6</v>
      </c>
      <c r="O345" s="40">
        <v>679.5</v>
      </c>
      <c r="P345" s="40">
        <v>132</v>
      </c>
      <c r="Q345" s="40">
        <v>132</v>
      </c>
      <c r="R345" s="40">
        <v>132</v>
      </c>
      <c r="S345" s="283"/>
      <c r="T345" s="35"/>
      <c r="U345" s="35"/>
    </row>
    <row r="346" spans="1:21" s="11" customFormat="1" ht="58.5" customHeight="1">
      <c r="A346" s="296"/>
      <c r="B346" s="39"/>
      <c r="C346" s="317" t="s">
        <v>763</v>
      </c>
      <c r="D346" s="318"/>
      <c r="E346" s="318"/>
      <c r="F346" s="318"/>
      <c r="G346" s="319"/>
      <c r="H346" s="261" t="s">
        <v>267</v>
      </c>
      <c r="I346" s="262" t="s">
        <v>254</v>
      </c>
      <c r="J346" s="39">
        <v>1360120220</v>
      </c>
      <c r="K346" s="296">
        <v>111</v>
      </c>
      <c r="L346" s="39"/>
      <c r="M346" s="40"/>
      <c r="N346" s="40"/>
      <c r="O346" s="40"/>
      <c r="P346" s="40">
        <v>121.4</v>
      </c>
      <c r="Q346" s="40">
        <v>242.72</v>
      </c>
      <c r="R346" s="40">
        <v>242.72</v>
      </c>
      <c r="S346" s="283"/>
      <c r="T346" s="35"/>
      <c r="U346" s="35"/>
    </row>
    <row r="347" spans="1:21" s="11" customFormat="1" ht="21" customHeight="1">
      <c r="A347" s="296"/>
      <c r="B347" s="39"/>
      <c r="C347" s="317" t="s">
        <v>556</v>
      </c>
      <c r="D347" s="318"/>
      <c r="E347" s="318"/>
      <c r="F347" s="318"/>
      <c r="G347" s="319"/>
      <c r="H347" s="261" t="s">
        <v>267</v>
      </c>
      <c r="I347" s="262" t="s">
        <v>254</v>
      </c>
      <c r="J347" s="39">
        <v>1360120220</v>
      </c>
      <c r="K347" s="296">
        <v>119</v>
      </c>
      <c r="L347" s="39"/>
      <c r="M347" s="40"/>
      <c r="N347" s="40"/>
      <c r="O347" s="40"/>
      <c r="P347" s="40">
        <v>36.6</v>
      </c>
      <c r="Q347" s="40">
        <v>73.3</v>
      </c>
      <c r="R347" s="40">
        <v>73.3</v>
      </c>
      <c r="S347" s="283"/>
      <c r="T347" s="35"/>
      <c r="U347" s="35"/>
    </row>
    <row r="348" spans="1:21" s="11" customFormat="1" ht="61.5" customHeight="1">
      <c r="A348" s="296"/>
      <c r="B348" s="39"/>
      <c r="C348" s="317" t="s">
        <v>813</v>
      </c>
      <c r="D348" s="318"/>
      <c r="E348" s="318"/>
      <c r="F348" s="318"/>
      <c r="G348" s="319"/>
      <c r="H348" s="261" t="s">
        <v>267</v>
      </c>
      <c r="I348" s="262" t="s">
        <v>254</v>
      </c>
      <c r="J348" s="39">
        <v>1360120220</v>
      </c>
      <c r="K348" s="296">
        <v>244</v>
      </c>
      <c r="L348" s="39"/>
      <c r="M348" s="40"/>
      <c r="N348" s="40"/>
      <c r="O348" s="40"/>
      <c r="P348" s="40">
        <v>129.30000000000001</v>
      </c>
      <c r="Q348" s="40">
        <v>258.74</v>
      </c>
      <c r="R348" s="40">
        <v>258.74</v>
      </c>
      <c r="S348" s="283"/>
      <c r="T348" s="35"/>
      <c r="U348" s="35"/>
    </row>
    <row r="349" spans="1:21" s="11" customFormat="1" ht="15.75" customHeight="1">
      <c r="A349" s="38"/>
      <c r="B349" s="39"/>
      <c r="C349" s="317" t="s">
        <v>674</v>
      </c>
      <c r="D349" s="318"/>
      <c r="E349" s="318"/>
      <c r="F349" s="318"/>
      <c r="G349" s="319"/>
      <c r="H349" s="261" t="s">
        <v>267</v>
      </c>
      <c r="I349" s="262" t="s">
        <v>254</v>
      </c>
      <c r="J349" s="39">
        <v>1320291000</v>
      </c>
      <c r="K349" s="38">
        <v>244</v>
      </c>
      <c r="L349" s="39"/>
      <c r="M349" s="40"/>
      <c r="N349" s="40"/>
      <c r="O349" s="40">
        <v>3600</v>
      </c>
      <c r="P349" s="40"/>
      <c r="Q349" s="40"/>
      <c r="R349" s="40"/>
      <c r="S349" s="283"/>
      <c r="T349" s="35"/>
      <c r="U349" s="35"/>
    </row>
    <row r="350" spans="1:21" s="11" customFormat="1" ht="47.25" customHeight="1">
      <c r="A350" s="64"/>
      <c r="B350" s="39"/>
      <c r="C350" s="317" t="s">
        <v>745</v>
      </c>
      <c r="D350" s="318"/>
      <c r="E350" s="318"/>
      <c r="F350" s="318"/>
      <c r="G350" s="319"/>
      <c r="H350" s="38" t="s">
        <v>267</v>
      </c>
      <c r="I350" s="39" t="s">
        <v>254</v>
      </c>
      <c r="J350" s="39" t="s">
        <v>191</v>
      </c>
      <c r="K350" s="38" t="s">
        <v>120</v>
      </c>
      <c r="L350" s="39"/>
      <c r="M350" s="40">
        <v>2117</v>
      </c>
      <c r="N350" s="40">
        <v>2117</v>
      </c>
      <c r="O350" s="40">
        <v>2483.1</v>
      </c>
      <c r="P350" s="40">
        <v>2681.2</v>
      </c>
      <c r="Q350" s="40">
        <v>2642.1</v>
      </c>
      <c r="R350" s="40">
        <v>2642.1</v>
      </c>
      <c r="S350" s="283"/>
      <c r="T350" s="35"/>
      <c r="U350" s="35"/>
    </row>
    <row r="351" spans="1:21" s="11" customFormat="1" ht="66.75" customHeight="1">
      <c r="A351" s="198">
        <v>735</v>
      </c>
      <c r="B351" s="25" t="s">
        <v>301</v>
      </c>
      <c r="C351" s="2" t="s">
        <v>522</v>
      </c>
      <c r="D351" s="25" t="s">
        <v>19</v>
      </c>
      <c r="E351" s="25" t="s">
        <v>129</v>
      </c>
      <c r="F351" s="2" t="s">
        <v>133</v>
      </c>
      <c r="G351" s="25" t="s">
        <v>352</v>
      </c>
      <c r="H351" s="2"/>
      <c r="I351" s="25"/>
      <c r="J351" s="25"/>
      <c r="K351" s="2"/>
      <c r="L351" s="25"/>
      <c r="M351" s="26">
        <f>M352+M353+M354+M355</f>
        <v>865.90000000000009</v>
      </c>
      <c r="N351" s="26">
        <f>N352+N353+N354+N355</f>
        <v>865.90000000000009</v>
      </c>
      <c r="O351" s="26">
        <f>O352+O353+O354+O355</f>
        <v>9173.4</v>
      </c>
      <c r="P351" s="26">
        <f>P352+P353+P354</f>
        <v>421.9</v>
      </c>
      <c r="Q351" s="26">
        <f>Q352+Q353+Q354</f>
        <v>421.90999999999997</v>
      </c>
      <c r="R351" s="26">
        <f>R352+R353+R354</f>
        <v>421.90999999999997</v>
      </c>
      <c r="S351" s="283"/>
      <c r="T351" s="35"/>
      <c r="U351" s="35"/>
    </row>
    <row r="352" spans="1:21" s="11" customFormat="1" ht="54.75" customHeight="1">
      <c r="A352" s="38"/>
      <c r="B352" s="39"/>
      <c r="C352" s="317" t="s">
        <v>763</v>
      </c>
      <c r="D352" s="318"/>
      <c r="E352" s="318"/>
      <c r="F352" s="318"/>
      <c r="G352" s="319"/>
      <c r="H352" s="38" t="s">
        <v>267</v>
      </c>
      <c r="I352" s="39" t="s">
        <v>254</v>
      </c>
      <c r="J352" s="39">
        <v>1360220220</v>
      </c>
      <c r="K352" s="38" t="s">
        <v>110</v>
      </c>
      <c r="L352" s="39"/>
      <c r="M352" s="40">
        <v>480.3</v>
      </c>
      <c r="N352" s="40">
        <v>480.3</v>
      </c>
      <c r="O352" s="40">
        <v>541.29999999999995</v>
      </c>
      <c r="P352" s="40">
        <v>301.39999999999998</v>
      </c>
      <c r="Q352" s="40">
        <v>301.39</v>
      </c>
      <c r="R352" s="40">
        <v>301.39</v>
      </c>
      <c r="S352" s="283"/>
      <c r="T352" s="35"/>
      <c r="U352" s="35"/>
    </row>
    <row r="353" spans="1:21" s="11" customFormat="1">
      <c r="A353" s="64"/>
      <c r="B353" s="39"/>
      <c r="C353" s="317" t="s">
        <v>556</v>
      </c>
      <c r="D353" s="318"/>
      <c r="E353" s="318"/>
      <c r="F353" s="318"/>
      <c r="G353" s="319"/>
      <c r="H353" s="38" t="s">
        <v>267</v>
      </c>
      <c r="I353" s="39" t="s">
        <v>254</v>
      </c>
      <c r="J353" s="39">
        <v>1360220220</v>
      </c>
      <c r="K353" s="38" t="s">
        <v>283</v>
      </c>
      <c r="L353" s="39"/>
      <c r="M353" s="40">
        <v>144.9</v>
      </c>
      <c r="N353" s="40">
        <v>144.9</v>
      </c>
      <c r="O353" s="40">
        <v>163.5</v>
      </c>
      <c r="P353" s="40">
        <v>91</v>
      </c>
      <c r="Q353" s="40">
        <v>91.02</v>
      </c>
      <c r="R353" s="40">
        <v>91.02</v>
      </c>
      <c r="S353" s="283"/>
      <c r="T353" s="35"/>
      <c r="U353" s="35"/>
    </row>
    <row r="354" spans="1:21" s="11" customFormat="1" ht="60.75" customHeight="1">
      <c r="A354" s="38"/>
      <c r="B354" s="39"/>
      <c r="C354" s="317" t="s">
        <v>813</v>
      </c>
      <c r="D354" s="318"/>
      <c r="E354" s="318"/>
      <c r="F354" s="318"/>
      <c r="G354" s="319"/>
      <c r="H354" s="38" t="s">
        <v>267</v>
      </c>
      <c r="I354" s="39" t="s">
        <v>254</v>
      </c>
      <c r="J354" s="39">
        <v>1360220220</v>
      </c>
      <c r="K354" s="38" t="s">
        <v>120</v>
      </c>
      <c r="L354" s="39"/>
      <c r="M354" s="40">
        <v>240.7</v>
      </c>
      <c r="N354" s="40">
        <v>240.7</v>
      </c>
      <c r="O354" s="40">
        <v>281</v>
      </c>
      <c r="P354" s="40">
        <v>29.5</v>
      </c>
      <c r="Q354" s="40">
        <v>29.5</v>
      </c>
      <c r="R354" s="40">
        <v>29.5</v>
      </c>
      <c r="S354" s="283"/>
      <c r="T354" s="35"/>
      <c r="U354" s="35"/>
    </row>
    <row r="355" spans="1:21" s="11" customFormat="1">
      <c r="A355" s="38"/>
      <c r="B355" s="39"/>
      <c r="C355" s="317" t="s">
        <v>699</v>
      </c>
      <c r="D355" s="318"/>
      <c r="E355" s="318"/>
      <c r="F355" s="318"/>
      <c r="G355" s="319"/>
      <c r="H355" s="261" t="s">
        <v>267</v>
      </c>
      <c r="I355" s="262" t="s">
        <v>254</v>
      </c>
      <c r="J355" s="39">
        <v>1350191000</v>
      </c>
      <c r="K355" s="38">
        <v>244</v>
      </c>
      <c r="L355" s="39"/>
      <c r="M355" s="40"/>
      <c r="N355" s="40"/>
      <c r="O355" s="40">
        <v>8187.6</v>
      </c>
      <c r="P355" s="40"/>
      <c r="Q355" s="40"/>
      <c r="R355" s="40"/>
      <c r="S355" s="283"/>
      <c r="T355" s="35"/>
      <c r="U355" s="35"/>
    </row>
    <row r="356" spans="1:21" s="11" customFormat="1" ht="80.25" customHeight="1">
      <c r="A356" s="198">
        <v>735</v>
      </c>
      <c r="B356" s="25" t="s">
        <v>302</v>
      </c>
      <c r="C356" s="2" t="s">
        <v>624</v>
      </c>
      <c r="D356" s="25" t="s">
        <v>19</v>
      </c>
      <c r="E356" s="25" t="s">
        <v>129</v>
      </c>
      <c r="F356" s="2" t="s">
        <v>390</v>
      </c>
      <c r="G356" s="25" t="s">
        <v>352</v>
      </c>
      <c r="H356" s="2"/>
      <c r="I356" s="25"/>
      <c r="J356" s="25"/>
      <c r="K356" s="2"/>
      <c r="L356" s="25"/>
      <c r="M356" s="26">
        <f t="shared" ref="M356:R356" si="60">M357+M358+M359+M360+M361+M362+M363+M364</f>
        <v>4518</v>
      </c>
      <c r="N356" s="26">
        <f t="shared" si="60"/>
        <v>4486.8999999999996</v>
      </c>
      <c r="O356" s="26">
        <f t="shared" si="60"/>
        <v>4940.7</v>
      </c>
      <c r="P356" s="26">
        <f t="shared" si="60"/>
        <v>5602.8</v>
      </c>
      <c r="Q356" s="26">
        <f t="shared" si="60"/>
        <v>5130.6900000000005</v>
      </c>
      <c r="R356" s="26">
        <f t="shared" si="60"/>
        <v>5126.59</v>
      </c>
      <c r="S356" s="283"/>
      <c r="T356" s="35"/>
      <c r="U356" s="35"/>
    </row>
    <row r="357" spans="1:21" s="11" customFormat="1" ht="51.75" customHeight="1">
      <c r="A357" s="64"/>
      <c r="B357" s="39"/>
      <c r="C357" s="317" t="s">
        <v>746</v>
      </c>
      <c r="D357" s="318"/>
      <c r="E357" s="318"/>
      <c r="F357" s="318"/>
      <c r="G357" s="319"/>
      <c r="H357" s="261" t="s">
        <v>253</v>
      </c>
      <c r="I357" s="262" t="s">
        <v>267</v>
      </c>
      <c r="J357" s="39" t="s">
        <v>58</v>
      </c>
      <c r="K357" s="38" t="s">
        <v>120</v>
      </c>
      <c r="L357" s="39"/>
      <c r="M357" s="40"/>
      <c r="N357" s="40"/>
      <c r="O357" s="40">
        <v>27</v>
      </c>
      <c r="P357" s="40">
        <v>10</v>
      </c>
      <c r="Q357" s="40">
        <v>10</v>
      </c>
      <c r="R357" s="40">
        <v>10</v>
      </c>
      <c r="S357" s="283"/>
      <c r="T357" s="35"/>
      <c r="U357" s="35"/>
    </row>
    <row r="358" spans="1:21" s="11" customFormat="1" ht="65.25" customHeight="1">
      <c r="A358" s="64"/>
      <c r="B358" s="39"/>
      <c r="C358" s="317" t="s">
        <v>763</v>
      </c>
      <c r="D358" s="318"/>
      <c r="E358" s="318"/>
      <c r="F358" s="318"/>
      <c r="G358" s="319"/>
      <c r="H358" s="38" t="s">
        <v>267</v>
      </c>
      <c r="I358" s="39" t="s">
        <v>254</v>
      </c>
      <c r="J358" s="262" t="s">
        <v>57</v>
      </c>
      <c r="K358" s="38" t="s">
        <v>110</v>
      </c>
      <c r="L358" s="39"/>
      <c r="M358" s="40">
        <v>1222.0999999999999</v>
      </c>
      <c r="N358" s="40">
        <v>1222.0999999999999</v>
      </c>
      <c r="O358" s="40">
        <v>1349.3</v>
      </c>
      <c r="P358" s="40">
        <v>1351</v>
      </c>
      <c r="Q358" s="40">
        <v>1351</v>
      </c>
      <c r="R358" s="40">
        <v>1351</v>
      </c>
      <c r="S358" s="283"/>
      <c r="T358" s="35"/>
      <c r="U358" s="35"/>
    </row>
    <row r="359" spans="1:21" s="11" customFormat="1" ht="22.5" customHeight="1">
      <c r="A359" s="64"/>
      <c r="B359" s="39"/>
      <c r="C359" s="317" t="s">
        <v>556</v>
      </c>
      <c r="D359" s="318"/>
      <c r="E359" s="318"/>
      <c r="F359" s="318"/>
      <c r="G359" s="319"/>
      <c r="H359" s="38" t="s">
        <v>267</v>
      </c>
      <c r="I359" s="39" t="s">
        <v>254</v>
      </c>
      <c r="J359" s="262" t="s">
        <v>57</v>
      </c>
      <c r="K359" s="38" t="s">
        <v>283</v>
      </c>
      <c r="L359" s="39"/>
      <c r="M359" s="40">
        <v>368.7</v>
      </c>
      <c r="N359" s="40">
        <v>368.7</v>
      </c>
      <c r="O359" s="40">
        <v>407.5</v>
      </c>
      <c r="P359" s="40">
        <v>408</v>
      </c>
      <c r="Q359" s="40">
        <v>408</v>
      </c>
      <c r="R359" s="40">
        <v>408</v>
      </c>
      <c r="S359" s="283"/>
      <c r="T359" s="35"/>
      <c r="U359" s="35"/>
    </row>
    <row r="360" spans="1:21" s="11" customFormat="1" ht="38.25" customHeight="1">
      <c r="A360" s="38"/>
      <c r="B360" s="39"/>
      <c r="C360" s="314" t="s">
        <v>585</v>
      </c>
      <c r="D360" s="315"/>
      <c r="E360" s="315"/>
      <c r="F360" s="315"/>
      <c r="G360" s="316"/>
      <c r="H360" s="38" t="s">
        <v>267</v>
      </c>
      <c r="I360" s="39" t="s">
        <v>254</v>
      </c>
      <c r="J360" s="262" t="s">
        <v>57</v>
      </c>
      <c r="K360" s="38" t="s">
        <v>112</v>
      </c>
      <c r="L360" s="39"/>
      <c r="M360" s="40">
        <v>7</v>
      </c>
      <c r="N360" s="40">
        <v>7</v>
      </c>
      <c r="O360" s="40">
        <v>13.2</v>
      </c>
      <c r="P360" s="40">
        <v>14.6</v>
      </c>
      <c r="Q360" s="40">
        <v>14.56</v>
      </c>
      <c r="R360" s="40">
        <v>14.56</v>
      </c>
      <c r="S360" s="283"/>
      <c r="T360" s="35"/>
      <c r="U360" s="35"/>
    </row>
    <row r="361" spans="1:21" s="11" customFormat="1" ht="56.25" customHeight="1">
      <c r="A361" s="38"/>
      <c r="B361" s="39"/>
      <c r="C361" s="317" t="s">
        <v>813</v>
      </c>
      <c r="D361" s="318"/>
      <c r="E361" s="318"/>
      <c r="F361" s="318"/>
      <c r="G361" s="319"/>
      <c r="H361" s="38" t="s">
        <v>267</v>
      </c>
      <c r="I361" s="39" t="s">
        <v>254</v>
      </c>
      <c r="J361" s="262" t="s">
        <v>57</v>
      </c>
      <c r="K361" s="38" t="s">
        <v>120</v>
      </c>
      <c r="L361" s="39"/>
      <c r="M361" s="40">
        <v>1877.6</v>
      </c>
      <c r="N361" s="40">
        <v>1877.6</v>
      </c>
      <c r="O361" s="40">
        <v>2287.5</v>
      </c>
      <c r="P361" s="40">
        <v>3374.7</v>
      </c>
      <c r="Q361" s="40">
        <v>2906.81</v>
      </c>
      <c r="R361" s="40">
        <v>2906.81</v>
      </c>
      <c r="S361" s="283"/>
      <c r="T361" s="35"/>
      <c r="U361" s="35"/>
    </row>
    <row r="362" spans="1:21" s="11" customFormat="1" ht="60.75" customHeight="1">
      <c r="A362" s="38"/>
      <c r="B362" s="39"/>
      <c r="C362" s="317" t="s">
        <v>727</v>
      </c>
      <c r="D362" s="318"/>
      <c r="E362" s="318"/>
      <c r="F362" s="318"/>
      <c r="G362" s="319"/>
      <c r="H362" s="38" t="s">
        <v>267</v>
      </c>
      <c r="I362" s="39" t="s">
        <v>254</v>
      </c>
      <c r="J362" s="262" t="s">
        <v>57</v>
      </c>
      <c r="K362" s="38" t="s">
        <v>334</v>
      </c>
      <c r="L362" s="39"/>
      <c r="M362" s="40">
        <v>1004.2</v>
      </c>
      <c r="N362" s="40">
        <v>1004.2</v>
      </c>
      <c r="O362" s="40">
        <v>833.7</v>
      </c>
      <c r="P362" s="40">
        <v>418.6</v>
      </c>
      <c r="Q362" s="40">
        <v>414.47</v>
      </c>
      <c r="R362" s="40">
        <v>410.37</v>
      </c>
      <c r="S362" s="283"/>
      <c r="T362" s="35"/>
      <c r="U362" s="35"/>
    </row>
    <row r="363" spans="1:21" s="11" customFormat="1" ht="31.5" customHeight="1">
      <c r="A363" s="38"/>
      <c r="B363" s="39"/>
      <c r="C363" s="317" t="s">
        <v>733</v>
      </c>
      <c r="D363" s="318"/>
      <c r="E363" s="318"/>
      <c r="F363" s="318"/>
      <c r="G363" s="319"/>
      <c r="H363" s="38" t="s">
        <v>267</v>
      </c>
      <c r="I363" s="39" t="s">
        <v>254</v>
      </c>
      <c r="J363" s="262" t="s">
        <v>57</v>
      </c>
      <c r="K363" s="38" t="s">
        <v>113</v>
      </c>
      <c r="L363" s="39"/>
      <c r="M363" s="40">
        <v>7.3</v>
      </c>
      <c r="N363" s="40">
        <v>7.3</v>
      </c>
      <c r="O363" s="40">
        <v>7.3</v>
      </c>
      <c r="P363" s="40">
        <v>7.3</v>
      </c>
      <c r="Q363" s="40">
        <v>7.3</v>
      </c>
      <c r="R363" s="40">
        <v>7.3</v>
      </c>
      <c r="S363" s="283"/>
      <c r="T363" s="35"/>
      <c r="U363" s="35"/>
    </row>
    <row r="364" spans="1:21" s="11" customFormat="1" ht="27.75" customHeight="1">
      <c r="A364" s="38"/>
      <c r="B364" s="39"/>
      <c r="C364" s="317" t="s">
        <v>734</v>
      </c>
      <c r="D364" s="318"/>
      <c r="E364" s="318"/>
      <c r="F364" s="318"/>
      <c r="G364" s="319"/>
      <c r="H364" s="38" t="s">
        <v>267</v>
      </c>
      <c r="I364" s="39" t="s">
        <v>254</v>
      </c>
      <c r="J364" s="262" t="s">
        <v>57</v>
      </c>
      <c r="K364" s="38" t="s">
        <v>34</v>
      </c>
      <c r="L364" s="39"/>
      <c r="M364" s="40">
        <v>31.1</v>
      </c>
      <c r="N364" s="40"/>
      <c r="O364" s="40">
        <v>15.2</v>
      </c>
      <c r="P364" s="40">
        <v>18.600000000000001</v>
      </c>
      <c r="Q364" s="40">
        <v>18.55</v>
      </c>
      <c r="R364" s="40">
        <v>18.55</v>
      </c>
      <c r="S364" s="283"/>
      <c r="T364" s="35"/>
      <c r="U364" s="35"/>
    </row>
    <row r="365" spans="1:21" s="11" customFormat="1" ht="34.5" customHeight="1">
      <c r="A365" s="265"/>
      <c r="B365" s="130"/>
      <c r="C365" s="322" t="s">
        <v>159</v>
      </c>
      <c r="D365" s="323"/>
      <c r="E365" s="323"/>
      <c r="F365" s="323"/>
      <c r="G365" s="323"/>
      <c r="H365" s="323"/>
      <c r="I365" s="323"/>
      <c r="J365" s="324"/>
      <c r="K365" s="192"/>
      <c r="L365" s="130"/>
      <c r="M365" s="126">
        <f t="shared" ref="M365:R365" si="61">M366</f>
        <v>3180.7999999999997</v>
      </c>
      <c r="N365" s="126">
        <f t="shared" si="61"/>
        <v>3180.5999999999995</v>
      </c>
      <c r="O365" s="126">
        <f t="shared" si="61"/>
        <v>3522.7999999999997</v>
      </c>
      <c r="P365" s="126">
        <f t="shared" si="61"/>
        <v>2861.0999999999995</v>
      </c>
      <c r="Q365" s="126">
        <f t="shared" si="61"/>
        <v>2525.2999999999997</v>
      </c>
      <c r="R365" s="126">
        <f t="shared" si="61"/>
        <v>2525.2999999999997</v>
      </c>
      <c r="S365" s="283"/>
      <c r="T365" s="35"/>
      <c r="U365" s="35"/>
    </row>
    <row r="366" spans="1:21" s="11" customFormat="1" ht="31.5" customHeight="1">
      <c r="A366" s="265">
        <v>736</v>
      </c>
      <c r="B366" s="130" t="s">
        <v>378</v>
      </c>
      <c r="C366" s="322" t="s">
        <v>95</v>
      </c>
      <c r="D366" s="323"/>
      <c r="E366" s="323"/>
      <c r="F366" s="323"/>
      <c r="G366" s="323"/>
      <c r="H366" s="323"/>
      <c r="I366" s="323"/>
      <c r="J366" s="323"/>
      <c r="K366" s="323"/>
      <c r="L366" s="324"/>
      <c r="M366" s="126">
        <f t="shared" ref="M366:R366" si="62">M368</f>
        <v>3180.7999999999997</v>
      </c>
      <c r="N366" s="126">
        <f t="shared" si="62"/>
        <v>3180.5999999999995</v>
      </c>
      <c r="O366" s="126">
        <f t="shared" si="62"/>
        <v>3522.7999999999997</v>
      </c>
      <c r="P366" s="126">
        <f t="shared" si="62"/>
        <v>2861.0999999999995</v>
      </c>
      <c r="Q366" s="126">
        <f t="shared" si="62"/>
        <v>2525.2999999999997</v>
      </c>
      <c r="R366" s="126">
        <f t="shared" si="62"/>
        <v>2525.2999999999997</v>
      </c>
      <c r="S366" s="283"/>
      <c r="T366" s="35"/>
      <c r="U366" s="35"/>
    </row>
    <row r="367" spans="1:21" s="11" customFormat="1" ht="21" customHeight="1">
      <c r="A367" s="265"/>
      <c r="B367" s="130"/>
      <c r="C367" s="322" t="s">
        <v>96</v>
      </c>
      <c r="D367" s="323"/>
      <c r="E367" s="323"/>
      <c r="F367" s="323"/>
      <c r="G367" s="323"/>
      <c r="H367" s="323"/>
      <c r="I367" s="323"/>
      <c r="J367" s="323"/>
      <c r="K367" s="323"/>
      <c r="L367" s="324"/>
      <c r="M367" s="129"/>
      <c r="N367" s="129"/>
      <c r="O367" s="129"/>
      <c r="P367" s="129"/>
      <c r="Q367" s="129"/>
      <c r="R367" s="129"/>
      <c r="S367" s="283"/>
      <c r="T367" s="35"/>
      <c r="U367" s="35"/>
    </row>
    <row r="368" spans="1:21" s="11" customFormat="1" ht="112.5">
      <c r="A368" s="198" t="s">
        <v>158</v>
      </c>
      <c r="B368" s="119" t="s">
        <v>379</v>
      </c>
      <c r="C368" s="2" t="s">
        <v>160</v>
      </c>
      <c r="D368" s="25" t="s">
        <v>171</v>
      </c>
      <c r="E368" s="25" t="s">
        <v>370</v>
      </c>
      <c r="F368" s="2" t="s">
        <v>172</v>
      </c>
      <c r="G368" s="25" t="s">
        <v>352</v>
      </c>
      <c r="H368" s="2"/>
      <c r="I368" s="25"/>
      <c r="J368" s="25"/>
      <c r="K368" s="2"/>
      <c r="L368" s="25"/>
      <c r="M368" s="26">
        <f>M371+M372+M377+M375+M376+M373+M374</f>
        <v>3180.7999999999997</v>
      </c>
      <c r="N368" s="26">
        <f>N371+N372+N377+N375+N376+N373+N374</f>
        <v>3180.5999999999995</v>
      </c>
      <c r="O368" s="26">
        <f>O371+O372+O377+O375+O376+O373+O374+O369+O370</f>
        <v>3522.7999999999997</v>
      </c>
      <c r="P368" s="26">
        <f>P371+P372+P377+P375+P373+P374+P376</f>
        <v>2861.0999999999995</v>
      </c>
      <c r="Q368" s="26">
        <f>Q371+Q372+Q377+Q375+Q373+Q374+Q376</f>
        <v>2525.2999999999997</v>
      </c>
      <c r="R368" s="26">
        <f>R371+R372+R377+R375+R373+R374+R376</f>
        <v>2525.2999999999997</v>
      </c>
      <c r="S368" s="283"/>
      <c r="T368" s="35"/>
      <c r="U368" s="35"/>
    </row>
    <row r="369" spans="1:21" s="11" customFormat="1" ht="84" customHeight="1">
      <c r="A369" s="64"/>
      <c r="B369" s="65"/>
      <c r="C369" s="317" t="s">
        <v>774</v>
      </c>
      <c r="D369" s="318"/>
      <c r="E369" s="318"/>
      <c r="F369" s="318"/>
      <c r="G369" s="319"/>
      <c r="H369" s="259" t="s">
        <v>351</v>
      </c>
      <c r="I369" s="260" t="s">
        <v>260</v>
      </c>
      <c r="J369" s="260" t="s">
        <v>321</v>
      </c>
      <c r="K369" s="64">
        <v>111</v>
      </c>
      <c r="L369" s="65"/>
      <c r="M369" s="194"/>
      <c r="N369" s="194"/>
      <c r="O369" s="194">
        <v>134.19999999999999</v>
      </c>
      <c r="P369" s="194"/>
      <c r="Q369" s="194"/>
      <c r="R369" s="194"/>
      <c r="S369" s="283"/>
      <c r="T369" s="35"/>
      <c r="U369" s="35"/>
    </row>
    <row r="370" spans="1:21" s="11" customFormat="1" ht="16.5" customHeight="1">
      <c r="A370" s="64"/>
      <c r="B370" s="65"/>
      <c r="C370" s="317" t="s">
        <v>556</v>
      </c>
      <c r="D370" s="318"/>
      <c r="E370" s="318"/>
      <c r="F370" s="318"/>
      <c r="G370" s="319"/>
      <c r="H370" s="259" t="s">
        <v>351</v>
      </c>
      <c r="I370" s="260" t="s">
        <v>260</v>
      </c>
      <c r="J370" s="260" t="s">
        <v>321</v>
      </c>
      <c r="K370" s="64">
        <v>119</v>
      </c>
      <c r="L370" s="65"/>
      <c r="M370" s="194"/>
      <c r="N370" s="194"/>
      <c r="O370" s="194">
        <v>40.6</v>
      </c>
      <c r="P370" s="194"/>
      <c r="Q370" s="194"/>
      <c r="R370" s="194"/>
      <c r="S370" s="283"/>
      <c r="T370" s="35"/>
      <c r="U370" s="35"/>
    </row>
    <row r="371" spans="1:21" s="11" customFormat="1" ht="83.25" customHeight="1">
      <c r="A371" s="64"/>
      <c r="B371" s="39"/>
      <c r="C371" s="317" t="s">
        <v>774</v>
      </c>
      <c r="D371" s="318"/>
      <c r="E371" s="318"/>
      <c r="F371" s="318"/>
      <c r="G371" s="319"/>
      <c r="H371" s="38" t="s">
        <v>351</v>
      </c>
      <c r="I371" s="39">
        <v>13</v>
      </c>
      <c r="J371" s="39" t="s">
        <v>322</v>
      </c>
      <c r="K371" s="38" t="s">
        <v>110</v>
      </c>
      <c r="L371" s="39"/>
      <c r="M371" s="40">
        <v>1777.9</v>
      </c>
      <c r="N371" s="40">
        <v>1777.9</v>
      </c>
      <c r="O371" s="40">
        <v>1765</v>
      </c>
      <c r="P371" s="40">
        <v>1482.8</v>
      </c>
      <c r="Q371" s="40">
        <v>1482.8</v>
      </c>
      <c r="R371" s="40">
        <v>1482.8</v>
      </c>
      <c r="S371" s="283"/>
      <c r="T371" s="35"/>
      <c r="U371" s="35"/>
    </row>
    <row r="372" spans="1:21" s="11" customFormat="1" ht="24.75" customHeight="1">
      <c r="A372" s="64"/>
      <c r="B372" s="39"/>
      <c r="C372" s="317" t="s">
        <v>556</v>
      </c>
      <c r="D372" s="318"/>
      <c r="E372" s="318"/>
      <c r="F372" s="318"/>
      <c r="G372" s="319"/>
      <c r="H372" s="38" t="s">
        <v>351</v>
      </c>
      <c r="I372" s="39">
        <v>13</v>
      </c>
      <c r="J372" s="39" t="s">
        <v>322</v>
      </c>
      <c r="K372" s="38" t="s">
        <v>283</v>
      </c>
      <c r="L372" s="39"/>
      <c r="M372" s="40">
        <v>520.1</v>
      </c>
      <c r="N372" s="40">
        <v>520.1</v>
      </c>
      <c r="O372" s="40">
        <v>533</v>
      </c>
      <c r="P372" s="40">
        <v>447.8</v>
      </c>
      <c r="Q372" s="40">
        <v>447.8</v>
      </c>
      <c r="R372" s="40">
        <v>447.8</v>
      </c>
      <c r="S372" s="283"/>
      <c r="T372" s="35"/>
      <c r="U372" s="35"/>
    </row>
    <row r="373" spans="1:21" s="11" customFormat="1" ht="85.5" customHeight="1">
      <c r="A373" s="38"/>
      <c r="B373" s="39"/>
      <c r="C373" s="317" t="s">
        <v>774</v>
      </c>
      <c r="D373" s="318"/>
      <c r="E373" s="318"/>
      <c r="F373" s="318"/>
      <c r="G373" s="319"/>
      <c r="H373" s="38" t="s">
        <v>351</v>
      </c>
      <c r="I373" s="39">
        <v>13</v>
      </c>
      <c r="J373" s="39" t="s">
        <v>629</v>
      </c>
      <c r="K373" s="38" t="s">
        <v>110</v>
      </c>
      <c r="L373" s="39"/>
      <c r="M373" s="40">
        <v>82.2</v>
      </c>
      <c r="N373" s="40">
        <v>82.2</v>
      </c>
      <c r="O373" s="40">
        <v>88.3</v>
      </c>
      <c r="P373" s="40">
        <v>104.9</v>
      </c>
      <c r="Q373" s="40">
        <v>74.099999999999994</v>
      </c>
      <c r="R373" s="40">
        <v>74.099999999999994</v>
      </c>
      <c r="S373" s="283"/>
      <c r="T373" s="35"/>
      <c r="U373" s="35"/>
    </row>
    <row r="374" spans="1:21" s="11" customFormat="1" ht="20.25" customHeight="1">
      <c r="A374" s="38"/>
      <c r="B374" s="39"/>
      <c r="C374" s="317" t="s">
        <v>556</v>
      </c>
      <c r="D374" s="318"/>
      <c r="E374" s="318"/>
      <c r="F374" s="318"/>
      <c r="G374" s="319"/>
      <c r="H374" s="38" t="s">
        <v>351</v>
      </c>
      <c r="I374" s="39">
        <v>13</v>
      </c>
      <c r="J374" s="39" t="s">
        <v>629</v>
      </c>
      <c r="K374" s="38" t="s">
        <v>283</v>
      </c>
      <c r="L374" s="39"/>
      <c r="M374" s="40">
        <v>32.700000000000003</v>
      </c>
      <c r="N374" s="40">
        <v>32.700000000000003</v>
      </c>
      <c r="O374" s="40">
        <v>26.6</v>
      </c>
      <c r="P374" s="40">
        <v>31.7</v>
      </c>
      <c r="Q374" s="40">
        <v>22.4</v>
      </c>
      <c r="R374" s="40">
        <v>22.4</v>
      </c>
      <c r="S374" s="283"/>
      <c r="T374" s="35"/>
      <c r="U374" s="35"/>
    </row>
    <row r="375" spans="1:21" s="11" customFormat="1" ht="62.25" customHeight="1">
      <c r="A375" s="38"/>
      <c r="B375" s="39"/>
      <c r="C375" s="317" t="s">
        <v>813</v>
      </c>
      <c r="D375" s="318"/>
      <c r="E375" s="318"/>
      <c r="F375" s="318"/>
      <c r="G375" s="319"/>
      <c r="H375" s="38" t="s">
        <v>351</v>
      </c>
      <c r="I375" s="39">
        <v>13</v>
      </c>
      <c r="J375" s="39" t="s">
        <v>629</v>
      </c>
      <c r="K375" s="38" t="s">
        <v>120</v>
      </c>
      <c r="L375" s="39"/>
      <c r="M375" s="40">
        <v>114.9</v>
      </c>
      <c r="N375" s="40">
        <v>114.9</v>
      </c>
      <c r="O375" s="40"/>
      <c r="P375" s="40"/>
      <c r="Q375" s="40"/>
      <c r="R375" s="40"/>
      <c r="S375" s="283"/>
      <c r="T375" s="35"/>
      <c r="U375" s="35"/>
    </row>
    <row r="376" spans="1:21" s="11" customFormat="1" ht="65.25" customHeight="1">
      <c r="A376" s="38"/>
      <c r="B376" s="39"/>
      <c r="C376" s="317" t="s">
        <v>813</v>
      </c>
      <c r="D376" s="318"/>
      <c r="E376" s="318"/>
      <c r="F376" s="318"/>
      <c r="G376" s="319"/>
      <c r="H376" s="38" t="s">
        <v>351</v>
      </c>
      <c r="I376" s="39">
        <v>13</v>
      </c>
      <c r="J376" s="39" t="s">
        <v>321</v>
      </c>
      <c r="K376" s="38" t="s">
        <v>120</v>
      </c>
      <c r="L376" s="39"/>
      <c r="M376" s="40">
        <v>649</v>
      </c>
      <c r="N376" s="40">
        <v>648.79999999999995</v>
      </c>
      <c r="O376" s="40">
        <v>884.5</v>
      </c>
      <c r="P376" s="40">
        <v>743.3</v>
      </c>
      <c r="Q376" s="40">
        <v>466.5</v>
      </c>
      <c r="R376" s="40">
        <v>466.5</v>
      </c>
      <c r="S376" s="283"/>
      <c r="T376" s="35"/>
      <c r="U376" s="35"/>
    </row>
    <row r="377" spans="1:21" s="11" customFormat="1" ht="57" customHeight="1">
      <c r="A377" s="38"/>
      <c r="B377" s="39"/>
      <c r="C377" s="317" t="s">
        <v>727</v>
      </c>
      <c r="D377" s="318"/>
      <c r="E377" s="318"/>
      <c r="F377" s="318"/>
      <c r="G377" s="319"/>
      <c r="H377" s="38" t="s">
        <v>351</v>
      </c>
      <c r="I377" s="39">
        <v>13</v>
      </c>
      <c r="J377" s="39" t="s">
        <v>321</v>
      </c>
      <c r="K377" s="38" t="s">
        <v>334</v>
      </c>
      <c r="L377" s="39"/>
      <c r="M377" s="40">
        <v>4</v>
      </c>
      <c r="N377" s="40">
        <v>4</v>
      </c>
      <c r="O377" s="40">
        <v>50.6</v>
      </c>
      <c r="P377" s="40">
        <v>50.6</v>
      </c>
      <c r="Q377" s="40">
        <v>31.7</v>
      </c>
      <c r="R377" s="40">
        <v>31.7</v>
      </c>
      <c r="S377" s="283"/>
      <c r="T377" s="35"/>
      <c r="U377" s="35"/>
    </row>
    <row r="378" spans="1:21" s="11" customFormat="1" ht="25.9" customHeight="1">
      <c r="A378" s="265"/>
      <c r="B378" s="130"/>
      <c r="C378" s="322" t="s">
        <v>156</v>
      </c>
      <c r="D378" s="323"/>
      <c r="E378" s="323"/>
      <c r="F378" s="323"/>
      <c r="G378" s="323"/>
      <c r="H378" s="323"/>
      <c r="I378" s="323"/>
      <c r="J378" s="323"/>
      <c r="K378" s="323"/>
      <c r="L378" s="324"/>
      <c r="M378" s="252">
        <f>M379+M473+M493+0.1</f>
        <v>254367.99999999997</v>
      </c>
      <c r="N378" s="126">
        <f>N379+N473+N493-0.1</f>
        <v>254367.79999999996</v>
      </c>
      <c r="O378" s="252">
        <f>O379+O473+O493</f>
        <v>248776.2</v>
      </c>
      <c r="P378" s="126">
        <f>P379+P473+P493+0.1</f>
        <v>257019.40000000005</v>
      </c>
      <c r="Q378" s="126">
        <f>Q379+Q473+Q493+0.2</f>
        <v>243008.2</v>
      </c>
      <c r="R378" s="126">
        <f>R379+R473+R493+0.1</f>
        <v>242579.80000000002</v>
      </c>
      <c r="S378" s="284"/>
      <c r="T378" s="35"/>
      <c r="U378" s="35"/>
    </row>
    <row r="379" spans="1:21" s="11" customFormat="1" ht="31.5" customHeight="1">
      <c r="A379" s="265">
        <v>770</v>
      </c>
      <c r="B379" s="130" t="s">
        <v>122</v>
      </c>
      <c r="C379" s="322" t="s">
        <v>95</v>
      </c>
      <c r="D379" s="323"/>
      <c r="E379" s="323"/>
      <c r="F379" s="323"/>
      <c r="G379" s="323"/>
      <c r="H379" s="323"/>
      <c r="I379" s="323"/>
      <c r="J379" s="323"/>
      <c r="K379" s="323"/>
      <c r="L379" s="324"/>
      <c r="M379" s="126">
        <f t="shared" ref="M379:R379" si="63">M381+M387+M407+M411+M441+M419+M430+M433+M444+M457+M468+M427+M459+M461+M415</f>
        <v>24820.100000000002</v>
      </c>
      <c r="N379" s="126">
        <f t="shared" si="63"/>
        <v>24820.100000000002</v>
      </c>
      <c r="O379" s="126">
        <f>O381+O387+O407+O411+O441+O419+O430+O433+O444+O457+O468+O427+O459+O461+O415-0.5</f>
        <v>36570.099999999991</v>
      </c>
      <c r="P379" s="126">
        <f t="shared" si="63"/>
        <v>20368.400000000001</v>
      </c>
      <c r="Q379" s="126">
        <f t="shared" si="63"/>
        <v>15758.800000000001</v>
      </c>
      <c r="R379" s="126">
        <f t="shared" si="63"/>
        <v>15715.800000000001</v>
      </c>
      <c r="S379" s="284"/>
      <c r="T379" s="35"/>
      <c r="U379" s="35"/>
    </row>
    <row r="380" spans="1:21" s="11" customFormat="1" ht="20.25" customHeight="1">
      <c r="A380" s="265"/>
      <c r="B380" s="130"/>
      <c r="C380" s="322" t="s">
        <v>96</v>
      </c>
      <c r="D380" s="323"/>
      <c r="E380" s="323"/>
      <c r="F380" s="323"/>
      <c r="G380" s="323"/>
      <c r="H380" s="323"/>
      <c r="I380" s="323"/>
      <c r="J380" s="323"/>
      <c r="K380" s="323"/>
      <c r="L380" s="324"/>
      <c r="M380" s="129"/>
      <c r="N380" s="129"/>
      <c r="O380" s="129"/>
      <c r="P380" s="129"/>
      <c r="Q380" s="129"/>
      <c r="R380" s="129"/>
      <c r="S380" s="284"/>
      <c r="T380" s="35"/>
      <c r="U380" s="35"/>
    </row>
    <row r="381" spans="1:21" s="11" customFormat="1" ht="69.75" customHeight="1">
      <c r="A381" s="198" t="s">
        <v>331</v>
      </c>
      <c r="B381" s="25" t="s">
        <v>379</v>
      </c>
      <c r="C381" s="2" t="s">
        <v>228</v>
      </c>
      <c r="D381" s="2" t="s">
        <v>18</v>
      </c>
      <c r="E381" s="25" t="s">
        <v>87</v>
      </c>
      <c r="F381" s="2" t="s">
        <v>390</v>
      </c>
      <c r="G381" s="25" t="s">
        <v>352</v>
      </c>
      <c r="H381" s="2"/>
      <c r="I381" s="25"/>
      <c r="J381" s="25"/>
      <c r="K381" s="2"/>
      <c r="L381" s="25"/>
      <c r="M381" s="26">
        <f t="shared" ref="M381:R381" si="64">M382+M384</f>
        <v>1443</v>
      </c>
      <c r="N381" s="26">
        <f t="shared" si="64"/>
        <v>1443</v>
      </c>
      <c r="O381" s="26">
        <f>O382+O384+O383</f>
        <v>1561</v>
      </c>
      <c r="P381" s="26">
        <f t="shared" si="64"/>
        <v>1560.9</v>
      </c>
      <c r="Q381" s="26">
        <f t="shared" si="64"/>
        <v>1560.9</v>
      </c>
      <c r="R381" s="26">
        <f t="shared" si="64"/>
        <v>1560.9</v>
      </c>
      <c r="S381" s="284"/>
      <c r="T381" s="35"/>
      <c r="U381" s="35"/>
    </row>
    <row r="382" spans="1:21" s="11" customFormat="1" ht="82.5" customHeight="1">
      <c r="A382" s="64"/>
      <c r="B382" s="39"/>
      <c r="C382" s="317" t="s">
        <v>772</v>
      </c>
      <c r="D382" s="318"/>
      <c r="E382" s="318"/>
      <c r="F382" s="318"/>
      <c r="G382" s="319"/>
      <c r="H382" s="38" t="s">
        <v>250</v>
      </c>
      <c r="I382" s="39" t="s">
        <v>251</v>
      </c>
      <c r="J382" s="39" t="s">
        <v>311</v>
      </c>
      <c r="K382" s="38" t="s">
        <v>332</v>
      </c>
      <c r="L382" s="39"/>
      <c r="M382" s="61">
        <v>1111.7</v>
      </c>
      <c r="N382" s="61">
        <v>1111.7</v>
      </c>
      <c r="O382" s="61">
        <v>1198.8</v>
      </c>
      <c r="P382" s="61">
        <v>1198.8</v>
      </c>
      <c r="Q382" s="61">
        <v>1198.8</v>
      </c>
      <c r="R382" s="61">
        <v>1198.8</v>
      </c>
      <c r="S382" s="283"/>
      <c r="T382" s="35"/>
      <c r="U382" s="35"/>
    </row>
    <row r="383" spans="1:21" s="11" customFormat="1" ht="22.5" customHeight="1">
      <c r="A383" s="64"/>
      <c r="B383" s="39"/>
      <c r="C383" s="314" t="s">
        <v>585</v>
      </c>
      <c r="D383" s="315"/>
      <c r="E383" s="315"/>
      <c r="F383" s="315"/>
      <c r="G383" s="316"/>
      <c r="H383" s="261" t="s">
        <v>250</v>
      </c>
      <c r="I383" s="262" t="s">
        <v>251</v>
      </c>
      <c r="J383" s="39">
        <v>9990000110</v>
      </c>
      <c r="K383" s="275">
        <v>122</v>
      </c>
      <c r="L383" s="39"/>
      <c r="M383" s="61"/>
      <c r="N383" s="61"/>
      <c r="O383" s="61">
        <v>1</v>
      </c>
      <c r="P383" s="61"/>
      <c r="Q383" s="61"/>
      <c r="R383" s="61"/>
      <c r="S383" s="283"/>
      <c r="T383" s="35"/>
      <c r="U383" s="35"/>
    </row>
    <row r="384" spans="1:21" s="11" customFormat="1" ht="19.899999999999999" customHeight="1">
      <c r="A384" s="64"/>
      <c r="B384" s="39"/>
      <c r="C384" s="317" t="s">
        <v>556</v>
      </c>
      <c r="D384" s="318"/>
      <c r="E384" s="318"/>
      <c r="F384" s="318"/>
      <c r="G384" s="319"/>
      <c r="H384" s="38" t="s">
        <v>250</v>
      </c>
      <c r="I384" s="39" t="s">
        <v>251</v>
      </c>
      <c r="J384" s="39" t="s">
        <v>311</v>
      </c>
      <c r="K384" s="38" t="s">
        <v>49</v>
      </c>
      <c r="L384" s="39"/>
      <c r="M384" s="61">
        <v>331.3</v>
      </c>
      <c r="N384" s="61">
        <v>331.3</v>
      </c>
      <c r="O384" s="61">
        <v>361.2</v>
      </c>
      <c r="P384" s="61">
        <v>362.1</v>
      </c>
      <c r="Q384" s="61">
        <v>362.1</v>
      </c>
      <c r="R384" s="61">
        <v>362.1</v>
      </c>
      <c r="S384" s="284"/>
      <c r="T384" s="35"/>
      <c r="U384" s="35"/>
    </row>
    <row r="385" spans="1:21" s="11" customFormat="1" ht="27.75" customHeight="1">
      <c r="A385" s="265" t="s">
        <v>331</v>
      </c>
      <c r="B385" s="130" t="s">
        <v>305</v>
      </c>
      <c r="C385" s="322" t="s">
        <v>95</v>
      </c>
      <c r="D385" s="323"/>
      <c r="E385" s="323"/>
      <c r="F385" s="323"/>
      <c r="G385" s="323"/>
      <c r="H385" s="323"/>
      <c r="I385" s="323"/>
      <c r="J385" s="323"/>
      <c r="K385" s="323"/>
      <c r="L385" s="324"/>
      <c r="M385" s="193"/>
      <c r="N385" s="193"/>
      <c r="O385" s="193"/>
      <c r="P385" s="193"/>
      <c r="Q385" s="193"/>
      <c r="R385" s="193"/>
      <c r="S385" s="284"/>
      <c r="T385" s="35"/>
      <c r="U385" s="35"/>
    </row>
    <row r="386" spans="1:21" s="11" customFormat="1" ht="24.75" customHeight="1">
      <c r="A386" s="265"/>
      <c r="B386" s="130"/>
      <c r="C386" s="322" t="s">
        <v>96</v>
      </c>
      <c r="D386" s="323"/>
      <c r="E386" s="323"/>
      <c r="F386" s="323"/>
      <c r="G386" s="323"/>
      <c r="H386" s="323"/>
      <c r="I386" s="323"/>
      <c r="J386" s="323"/>
      <c r="K386" s="323"/>
      <c r="L386" s="324"/>
      <c r="M386" s="193"/>
      <c r="N386" s="193"/>
      <c r="O386" s="193"/>
      <c r="P386" s="193"/>
      <c r="Q386" s="193"/>
      <c r="R386" s="193"/>
      <c r="S386" s="284"/>
      <c r="T386" s="35"/>
      <c r="U386" s="35"/>
    </row>
    <row r="387" spans="1:21" s="11" customFormat="1" ht="83.25" customHeight="1">
      <c r="A387" s="198">
        <v>770</v>
      </c>
      <c r="B387" s="25" t="s">
        <v>123</v>
      </c>
      <c r="C387" s="2" t="s">
        <v>535</v>
      </c>
      <c r="D387" s="2" t="s">
        <v>18</v>
      </c>
      <c r="E387" s="25" t="s">
        <v>370</v>
      </c>
      <c r="F387" s="2" t="s">
        <v>390</v>
      </c>
      <c r="G387" s="25" t="s">
        <v>352</v>
      </c>
      <c r="H387" s="2"/>
      <c r="I387" s="25"/>
      <c r="J387" s="25"/>
      <c r="K387" s="2"/>
      <c r="L387" s="25"/>
      <c r="M387" s="26">
        <f>M388+M389+M390+M391+M392+M394+M395+M396+M397+M398+M399+M400+M401+M402+M404+M406+M403</f>
        <v>6106</v>
      </c>
      <c r="N387" s="26">
        <f t="shared" ref="N387:R387" si="65">N388+N389+N390+N391+N392+N394+N395+N396+N397+N398+N399+N400+N401+N402+N404+N406+N403</f>
        <v>6106</v>
      </c>
      <c r="O387" s="26">
        <f>O388+O389+O390+O391+O392+O394+O395+O396+O397+O398+O399+O400+O401+O402+O404+O406+O403+O405</f>
        <v>6671.0999999999985</v>
      </c>
      <c r="P387" s="26">
        <f t="shared" si="65"/>
        <v>558.4</v>
      </c>
      <c r="Q387" s="26">
        <f>Q393</f>
        <v>143</v>
      </c>
      <c r="R387" s="26">
        <f t="shared" si="65"/>
        <v>0</v>
      </c>
      <c r="S387" s="284"/>
      <c r="T387" s="35"/>
      <c r="U387" s="35"/>
    </row>
    <row r="388" spans="1:21" s="11" customFormat="1" ht="65.25" customHeight="1">
      <c r="A388" s="64"/>
      <c r="B388" s="39"/>
      <c r="C388" s="317" t="s">
        <v>844</v>
      </c>
      <c r="D388" s="318"/>
      <c r="E388" s="318"/>
      <c r="F388" s="318"/>
      <c r="G388" s="319"/>
      <c r="H388" s="38" t="s">
        <v>250</v>
      </c>
      <c r="I388" s="39" t="s">
        <v>351</v>
      </c>
      <c r="J388" s="39" t="s">
        <v>212</v>
      </c>
      <c r="K388" s="38" t="s">
        <v>119</v>
      </c>
      <c r="L388" s="39"/>
      <c r="M388" s="75">
        <v>113.2</v>
      </c>
      <c r="N388" s="75">
        <v>113.2</v>
      </c>
      <c r="O388" s="61">
        <v>1017.5</v>
      </c>
      <c r="P388" s="61">
        <v>12.6</v>
      </c>
      <c r="Q388" s="61"/>
      <c r="R388" s="61"/>
      <c r="S388" s="284"/>
      <c r="T388" s="35"/>
      <c r="U388" s="35"/>
    </row>
    <row r="389" spans="1:21" s="11" customFormat="1" ht="72.75" customHeight="1">
      <c r="A389" s="64"/>
      <c r="B389" s="39"/>
      <c r="C389" s="317" t="s">
        <v>844</v>
      </c>
      <c r="D389" s="318"/>
      <c r="E389" s="318"/>
      <c r="F389" s="318"/>
      <c r="G389" s="319"/>
      <c r="H389" s="38" t="s">
        <v>250</v>
      </c>
      <c r="I389" s="39" t="s">
        <v>351</v>
      </c>
      <c r="J389" s="39" t="s">
        <v>213</v>
      </c>
      <c r="K389" s="38" t="s">
        <v>119</v>
      </c>
      <c r="L389" s="39"/>
      <c r="M389" s="75">
        <v>205.4</v>
      </c>
      <c r="N389" s="75">
        <v>205.4</v>
      </c>
      <c r="O389" s="61">
        <v>1246.4000000000001</v>
      </c>
      <c r="P389" s="61">
        <v>12.6</v>
      </c>
      <c r="Q389" s="61"/>
      <c r="R389" s="61"/>
      <c r="S389" s="284"/>
      <c r="T389" s="35"/>
      <c r="U389" s="35"/>
    </row>
    <row r="390" spans="1:21" ht="60.75" customHeight="1">
      <c r="A390" s="64"/>
      <c r="B390" s="39"/>
      <c r="C390" s="317" t="s">
        <v>844</v>
      </c>
      <c r="D390" s="318"/>
      <c r="E390" s="318"/>
      <c r="F390" s="318"/>
      <c r="G390" s="319"/>
      <c r="H390" s="38" t="s">
        <v>250</v>
      </c>
      <c r="I390" s="39" t="s">
        <v>351</v>
      </c>
      <c r="J390" s="39" t="s">
        <v>214</v>
      </c>
      <c r="K390" s="38" t="s">
        <v>119</v>
      </c>
      <c r="L390" s="39"/>
      <c r="M390" s="75">
        <v>13.2</v>
      </c>
      <c r="N390" s="75">
        <v>13.2</v>
      </c>
      <c r="O390" s="61">
        <v>394.8</v>
      </c>
      <c r="P390" s="61">
        <v>12.6</v>
      </c>
      <c r="Q390" s="61"/>
      <c r="R390" s="61"/>
      <c r="S390" s="284"/>
      <c r="T390" s="35"/>
      <c r="U390" s="22"/>
    </row>
    <row r="391" spans="1:21" ht="42" customHeight="1">
      <c r="A391" s="38"/>
      <c r="B391" s="39"/>
      <c r="C391" s="314" t="s">
        <v>747</v>
      </c>
      <c r="D391" s="315"/>
      <c r="E391" s="315"/>
      <c r="F391" s="315"/>
      <c r="G391" s="316"/>
      <c r="H391" s="64" t="s">
        <v>250</v>
      </c>
      <c r="I391" s="65" t="s">
        <v>351</v>
      </c>
      <c r="J391" s="65" t="s">
        <v>194</v>
      </c>
      <c r="K391" s="64" t="s">
        <v>119</v>
      </c>
      <c r="L391" s="65"/>
      <c r="M391" s="194">
        <v>275.60000000000002</v>
      </c>
      <c r="N391" s="194">
        <v>275.60000000000002</v>
      </c>
      <c r="O391" s="66"/>
      <c r="P391" s="66"/>
      <c r="Q391" s="66"/>
      <c r="R391" s="66"/>
      <c r="S391" s="284"/>
      <c r="T391" s="35"/>
      <c r="U391" s="22"/>
    </row>
    <row r="392" spans="1:21" ht="34.15" customHeight="1">
      <c r="A392" s="38"/>
      <c r="B392" s="39"/>
      <c r="C392" s="314" t="s">
        <v>747</v>
      </c>
      <c r="D392" s="315"/>
      <c r="E392" s="315"/>
      <c r="F392" s="315"/>
      <c r="G392" s="316"/>
      <c r="H392" s="64" t="s">
        <v>250</v>
      </c>
      <c r="I392" s="65" t="s">
        <v>251</v>
      </c>
      <c r="J392" s="65" t="s">
        <v>194</v>
      </c>
      <c r="K392" s="64" t="s">
        <v>120</v>
      </c>
      <c r="L392" s="65"/>
      <c r="M392" s="194"/>
      <c r="N392" s="194"/>
      <c r="O392" s="66">
        <v>475</v>
      </c>
      <c r="P392" s="66">
        <v>475</v>
      </c>
      <c r="Q392" s="66"/>
      <c r="R392" s="66"/>
      <c r="S392" s="284"/>
      <c r="T392" s="35"/>
      <c r="U392" s="22"/>
    </row>
    <row r="393" spans="1:21" ht="34.15" customHeight="1">
      <c r="A393" s="303"/>
      <c r="B393" s="39"/>
      <c r="C393" s="314" t="s">
        <v>792</v>
      </c>
      <c r="D393" s="320"/>
      <c r="E393" s="320"/>
      <c r="F393" s="320"/>
      <c r="G393" s="321"/>
      <c r="H393" s="64" t="s">
        <v>250</v>
      </c>
      <c r="I393" s="65" t="s">
        <v>251</v>
      </c>
      <c r="J393" s="260" t="s">
        <v>432</v>
      </c>
      <c r="K393" s="64">
        <v>612</v>
      </c>
      <c r="L393" s="65"/>
      <c r="M393" s="194"/>
      <c r="N393" s="194"/>
      <c r="O393" s="66"/>
      <c r="P393" s="66"/>
      <c r="Q393" s="66">
        <v>143</v>
      </c>
      <c r="R393" s="66"/>
      <c r="S393" s="284"/>
      <c r="T393" s="35"/>
      <c r="U393" s="22"/>
    </row>
    <row r="394" spans="1:21" ht="37.5" customHeight="1">
      <c r="A394" s="38"/>
      <c r="B394" s="39"/>
      <c r="C394" s="314" t="s">
        <v>747</v>
      </c>
      <c r="D394" s="315"/>
      <c r="E394" s="315"/>
      <c r="F394" s="315"/>
      <c r="G394" s="316"/>
      <c r="H394" s="64" t="s">
        <v>250</v>
      </c>
      <c r="I394" s="65" t="s">
        <v>251</v>
      </c>
      <c r="J394" s="65" t="s">
        <v>430</v>
      </c>
      <c r="K394" s="64" t="s">
        <v>120</v>
      </c>
      <c r="L394" s="65"/>
      <c r="M394" s="194">
        <v>7.6</v>
      </c>
      <c r="N394" s="194">
        <v>7.6</v>
      </c>
      <c r="O394" s="66"/>
      <c r="P394" s="66"/>
      <c r="Q394" s="66"/>
      <c r="R394" s="66"/>
      <c r="S394" s="284"/>
      <c r="T394" s="35"/>
      <c r="U394" s="22"/>
    </row>
    <row r="395" spans="1:21" ht="63" customHeight="1">
      <c r="A395" s="38"/>
      <c r="B395" s="39"/>
      <c r="C395" s="317" t="s">
        <v>722</v>
      </c>
      <c r="D395" s="318"/>
      <c r="E395" s="318"/>
      <c r="F395" s="318"/>
      <c r="G395" s="319"/>
      <c r="H395" s="64" t="s">
        <v>250</v>
      </c>
      <c r="I395" s="65" t="s">
        <v>351</v>
      </c>
      <c r="J395" s="65" t="s">
        <v>135</v>
      </c>
      <c r="K395" s="64" t="s">
        <v>119</v>
      </c>
      <c r="L395" s="65"/>
      <c r="M395" s="194">
        <v>897.6</v>
      </c>
      <c r="N395" s="194">
        <v>897.6</v>
      </c>
      <c r="O395" s="66"/>
      <c r="P395" s="66"/>
      <c r="Q395" s="66"/>
      <c r="R395" s="66"/>
      <c r="S395" s="284"/>
      <c r="T395" s="35"/>
      <c r="U395" s="22"/>
    </row>
    <row r="396" spans="1:21" ht="36.75" customHeight="1">
      <c r="A396" s="38"/>
      <c r="B396" s="39"/>
      <c r="C396" s="314" t="s">
        <v>747</v>
      </c>
      <c r="D396" s="315"/>
      <c r="E396" s="315"/>
      <c r="F396" s="315"/>
      <c r="G396" s="316"/>
      <c r="H396" s="64" t="s">
        <v>250</v>
      </c>
      <c r="I396" s="65" t="s">
        <v>251</v>
      </c>
      <c r="J396" s="65" t="s">
        <v>194</v>
      </c>
      <c r="K396" s="64" t="s">
        <v>643</v>
      </c>
      <c r="L396" s="65"/>
      <c r="M396" s="66">
        <v>372.3</v>
      </c>
      <c r="N396" s="66">
        <v>372.3</v>
      </c>
      <c r="O396" s="194"/>
      <c r="P396" s="194"/>
      <c r="Q396" s="194"/>
      <c r="R396" s="194"/>
      <c r="S396" s="284"/>
      <c r="T396" s="35"/>
      <c r="U396" s="22"/>
    </row>
    <row r="397" spans="1:21" ht="55.5" customHeight="1">
      <c r="A397" s="38"/>
      <c r="B397" s="39"/>
      <c r="C397" s="317" t="s">
        <v>844</v>
      </c>
      <c r="D397" s="318"/>
      <c r="E397" s="318"/>
      <c r="F397" s="318"/>
      <c r="G397" s="319"/>
      <c r="H397" s="64" t="s">
        <v>250</v>
      </c>
      <c r="I397" s="65">
        <v>1</v>
      </c>
      <c r="J397" s="65" t="s">
        <v>709</v>
      </c>
      <c r="K397" s="64" t="s">
        <v>119</v>
      </c>
      <c r="L397" s="65"/>
      <c r="M397" s="194"/>
      <c r="N397" s="194"/>
      <c r="O397" s="194">
        <v>468.7</v>
      </c>
      <c r="P397" s="194"/>
      <c r="Q397" s="194"/>
      <c r="R397" s="194"/>
      <c r="S397" s="284"/>
      <c r="T397" s="35"/>
      <c r="U397" s="22"/>
    </row>
    <row r="398" spans="1:21" ht="62.25" customHeight="1">
      <c r="A398" s="38"/>
      <c r="B398" s="39"/>
      <c r="C398" s="317" t="s">
        <v>844</v>
      </c>
      <c r="D398" s="318"/>
      <c r="E398" s="318"/>
      <c r="F398" s="318"/>
      <c r="G398" s="319"/>
      <c r="H398" s="38" t="s">
        <v>250</v>
      </c>
      <c r="I398" s="39" t="s">
        <v>254</v>
      </c>
      <c r="J398" s="39" t="s">
        <v>194</v>
      </c>
      <c r="K398" s="38">
        <v>612</v>
      </c>
      <c r="L398" s="39"/>
      <c r="M398" s="40">
        <v>2100.1999999999998</v>
      </c>
      <c r="N398" s="40">
        <v>2100.1999999999998</v>
      </c>
      <c r="O398" s="75"/>
      <c r="P398" s="75"/>
      <c r="Q398" s="75"/>
      <c r="R398" s="75"/>
      <c r="S398" s="284"/>
      <c r="T398" s="35"/>
      <c r="U398" s="22"/>
    </row>
    <row r="399" spans="1:21" ht="57.75" customHeight="1">
      <c r="A399" s="38"/>
      <c r="B399" s="39"/>
      <c r="C399" s="317" t="s">
        <v>844</v>
      </c>
      <c r="D399" s="318"/>
      <c r="E399" s="318"/>
      <c r="F399" s="318"/>
      <c r="G399" s="319"/>
      <c r="H399" s="38" t="s">
        <v>250</v>
      </c>
      <c r="I399" s="39" t="s">
        <v>75</v>
      </c>
      <c r="J399" s="39" t="s">
        <v>648</v>
      </c>
      <c r="K399" s="38">
        <v>612</v>
      </c>
      <c r="L399" s="39"/>
      <c r="M399" s="40"/>
      <c r="N399" s="40"/>
      <c r="O399" s="75">
        <v>502.3</v>
      </c>
      <c r="P399" s="75"/>
      <c r="Q399" s="75"/>
      <c r="R399" s="75"/>
      <c r="S399" s="284"/>
      <c r="T399" s="35"/>
      <c r="U399" s="22"/>
    </row>
    <row r="400" spans="1:21" ht="61.5" customHeight="1">
      <c r="A400" s="38"/>
      <c r="B400" s="39"/>
      <c r="C400" s="317" t="s">
        <v>844</v>
      </c>
      <c r="D400" s="318"/>
      <c r="E400" s="318"/>
      <c r="F400" s="318"/>
      <c r="G400" s="319"/>
      <c r="H400" s="38" t="s">
        <v>250</v>
      </c>
      <c r="I400" s="39" t="s">
        <v>75</v>
      </c>
      <c r="J400" s="39" t="s">
        <v>649</v>
      </c>
      <c r="K400" s="38">
        <v>612</v>
      </c>
      <c r="L400" s="39"/>
      <c r="M400" s="40"/>
      <c r="N400" s="40"/>
      <c r="O400" s="75">
        <v>1624.1</v>
      </c>
      <c r="P400" s="75"/>
      <c r="Q400" s="75"/>
      <c r="R400" s="75"/>
      <c r="S400" s="284"/>
      <c r="T400" s="35"/>
      <c r="U400" s="22"/>
    </row>
    <row r="401" spans="1:21" ht="57" customHeight="1">
      <c r="A401" s="38"/>
      <c r="B401" s="39"/>
      <c r="C401" s="317" t="s">
        <v>844</v>
      </c>
      <c r="D401" s="318"/>
      <c r="E401" s="318"/>
      <c r="F401" s="318"/>
      <c r="G401" s="319"/>
      <c r="H401" s="38" t="s">
        <v>250</v>
      </c>
      <c r="I401" s="39" t="s">
        <v>75</v>
      </c>
      <c r="J401" s="39" t="s">
        <v>215</v>
      </c>
      <c r="K401" s="38" t="s">
        <v>119</v>
      </c>
      <c r="L401" s="39"/>
      <c r="M401" s="195">
        <v>161.1</v>
      </c>
      <c r="N401" s="195">
        <v>161.1</v>
      </c>
      <c r="O401" s="75">
        <v>257.39999999999998</v>
      </c>
      <c r="P401" s="75">
        <v>30.4</v>
      </c>
      <c r="Q401" s="75"/>
      <c r="R401" s="75"/>
      <c r="S401" s="284"/>
      <c r="T401" s="35"/>
      <c r="U401" s="22"/>
    </row>
    <row r="402" spans="1:21" ht="57.75" customHeight="1">
      <c r="A402" s="38"/>
      <c r="B402" s="39"/>
      <c r="C402" s="317" t="s">
        <v>844</v>
      </c>
      <c r="D402" s="318"/>
      <c r="E402" s="318"/>
      <c r="F402" s="318"/>
      <c r="G402" s="319"/>
      <c r="H402" s="38" t="s">
        <v>250</v>
      </c>
      <c r="I402" s="39" t="s">
        <v>75</v>
      </c>
      <c r="J402" s="39" t="s">
        <v>216</v>
      </c>
      <c r="K402" s="38" t="s">
        <v>119</v>
      </c>
      <c r="L402" s="39"/>
      <c r="M402" s="195">
        <v>70.099999999999994</v>
      </c>
      <c r="N402" s="195">
        <v>70.099999999999994</v>
      </c>
      <c r="O402" s="75">
        <v>180.2</v>
      </c>
      <c r="P402" s="75">
        <v>15.2</v>
      </c>
      <c r="Q402" s="75"/>
      <c r="R402" s="75"/>
      <c r="S402" s="284"/>
      <c r="T402" s="35"/>
      <c r="U402" s="22"/>
    </row>
    <row r="403" spans="1:21" ht="58.5" customHeight="1">
      <c r="A403" s="38"/>
      <c r="B403" s="39"/>
      <c r="C403" s="317" t="s">
        <v>722</v>
      </c>
      <c r="D403" s="318"/>
      <c r="E403" s="318"/>
      <c r="F403" s="318"/>
      <c r="G403" s="319"/>
      <c r="H403" s="64" t="s">
        <v>250</v>
      </c>
      <c r="I403" s="65" t="s">
        <v>254</v>
      </c>
      <c r="J403" s="65" t="s">
        <v>135</v>
      </c>
      <c r="K403" s="64" t="s">
        <v>119</v>
      </c>
      <c r="L403" s="65"/>
      <c r="M403" s="194">
        <v>431.2</v>
      </c>
      <c r="N403" s="194">
        <v>431.2</v>
      </c>
      <c r="O403" s="194"/>
      <c r="P403" s="194"/>
      <c r="Q403" s="194"/>
      <c r="R403" s="194"/>
      <c r="S403" s="284"/>
      <c r="T403" s="35"/>
      <c r="U403" s="22"/>
    </row>
    <row r="404" spans="1:21" ht="36.6" customHeight="1">
      <c r="A404" s="38"/>
      <c r="B404" s="39"/>
      <c r="C404" s="314" t="s">
        <v>747</v>
      </c>
      <c r="D404" s="315"/>
      <c r="E404" s="315"/>
      <c r="F404" s="315"/>
      <c r="G404" s="316"/>
      <c r="H404" s="64" t="s">
        <v>250</v>
      </c>
      <c r="I404" s="260" t="s">
        <v>351</v>
      </c>
      <c r="J404" s="65" t="s">
        <v>646</v>
      </c>
      <c r="K404" s="64" t="s">
        <v>119</v>
      </c>
      <c r="L404" s="65"/>
      <c r="M404" s="66"/>
      <c r="N404" s="66"/>
      <c r="O404" s="194">
        <v>357.7</v>
      </c>
      <c r="P404" s="194"/>
      <c r="Q404" s="194"/>
      <c r="R404" s="194"/>
      <c r="S404" s="284"/>
      <c r="T404" s="35"/>
      <c r="U404" s="22"/>
    </row>
    <row r="405" spans="1:21" ht="36.6" customHeight="1">
      <c r="A405" s="281"/>
      <c r="B405" s="39"/>
      <c r="C405" s="314" t="s">
        <v>747</v>
      </c>
      <c r="D405" s="315"/>
      <c r="E405" s="315"/>
      <c r="F405" s="315"/>
      <c r="G405" s="316"/>
      <c r="H405" s="64">
        <v>7</v>
      </c>
      <c r="I405" s="260" t="s">
        <v>254</v>
      </c>
      <c r="J405" s="65" t="s">
        <v>710</v>
      </c>
      <c r="K405" s="64">
        <v>612</v>
      </c>
      <c r="L405" s="65"/>
      <c r="M405" s="66"/>
      <c r="N405" s="66"/>
      <c r="O405" s="194">
        <v>147</v>
      </c>
      <c r="P405" s="194"/>
      <c r="Q405" s="194"/>
      <c r="R405" s="194"/>
      <c r="S405" s="284"/>
      <c r="T405" s="35"/>
      <c r="U405" s="22"/>
    </row>
    <row r="406" spans="1:21" ht="38.25" customHeight="1">
      <c r="A406" s="38"/>
      <c r="B406" s="39"/>
      <c r="C406" s="314" t="s">
        <v>747</v>
      </c>
      <c r="D406" s="315"/>
      <c r="E406" s="315"/>
      <c r="F406" s="315"/>
      <c r="G406" s="316"/>
      <c r="H406" s="64" t="s">
        <v>250</v>
      </c>
      <c r="I406" s="65" t="s">
        <v>75</v>
      </c>
      <c r="J406" s="65" t="s">
        <v>135</v>
      </c>
      <c r="K406" s="64" t="s">
        <v>119</v>
      </c>
      <c r="L406" s="65"/>
      <c r="M406" s="194">
        <v>1458.5</v>
      </c>
      <c r="N406" s="194">
        <v>1458.5</v>
      </c>
      <c r="O406" s="66"/>
      <c r="P406" s="66"/>
      <c r="Q406" s="66"/>
      <c r="R406" s="66"/>
      <c r="S406" s="284"/>
      <c r="T406" s="35"/>
      <c r="U406" s="22"/>
    </row>
    <row r="407" spans="1:21" ht="88.5" customHeight="1">
      <c r="A407" s="198">
        <v>770</v>
      </c>
      <c r="B407" s="25" t="s">
        <v>154</v>
      </c>
      <c r="C407" s="2" t="s">
        <v>35</v>
      </c>
      <c r="D407" s="2" t="s">
        <v>86</v>
      </c>
      <c r="E407" s="25" t="s">
        <v>370</v>
      </c>
      <c r="F407" s="2" t="s">
        <v>390</v>
      </c>
      <c r="G407" s="25" t="s">
        <v>352</v>
      </c>
      <c r="H407" s="2"/>
      <c r="I407" s="25"/>
      <c r="J407" s="25"/>
      <c r="K407" s="2"/>
      <c r="L407" s="25"/>
      <c r="M407" s="26">
        <f t="shared" ref="M407:R407" si="66">M408+M409+M410</f>
        <v>7260.3000000000011</v>
      </c>
      <c r="N407" s="26">
        <f t="shared" si="66"/>
        <v>7260.3000000000011</v>
      </c>
      <c r="O407" s="26">
        <f t="shared" si="66"/>
        <v>8213.2000000000007</v>
      </c>
      <c r="P407" s="26">
        <f t="shared" si="66"/>
        <v>8345.6</v>
      </c>
      <c r="Q407" s="26">
        <f t="shared" si="66"/>
        <v>7839.9</v>
      </c>
      <c r="R407" s="26">
        <f t="shared" si="66"/>
        <v>7839.9</v>
      </c>
      <c r="S407" s="283"/>
      <c r="T407" s="35"/>
      <c r="U407" s="22"/>
    </row>
    <row r="408" spans="1:21" ht="87" customHeight="1">
      <c r="A408" s="38"/>
      <c r="B408" s="39"/>
      <c r="C408" s="317" t="s">
        <v>774</v>
      </c>
      <c r="D408" s="318"/>
      <c r="E408" s="318"/>
      <c r="F408" s="318"/>
      <c r="G408" s="319"/>
      <c r="H408" s="38" t="s">
        <v>250</v>
      </c>
      <c r="I408" s="39" t="s">
        <v>251</v>
      </c>
      <c r="J408" s="39" t="s">
        <v>196</v>
      </c>
      <c r="K408" s="38" t="s">
        <v>110</v>
      </c>
      <c r="L408" s="39"/>
      <c r="M408" s="61">
        <v>5303.8</v>
      </c>
      <c r="N408" s="61">
        <v>5303.8</v>
      </c>
      <c r="O408" s="61">
        <v>5826.5</v>
      </c>
      <c r="P408" s="61">
        <v>5877.8</v>
      </c>
      <c r="Q408" s="61">
        <v>5877.8</v>
      </c>
      <c r="R408" s="61">
        <v>5877.8</v>
      </c>
      <c r="S408" s="283"/>
      <c r="T408" s="35"/>
      <c r="U408" s="22"/>
    </row>
    <row r="409" spans="1:21" ht="18" customHeight="1">
      <c r="A409" s="38"/>
      <c r="B409" s="39"/>
      <c r="C409" s="317" t="s">
        <v>556</v>
      </c>
      <c r="D409" s="318"/>
      <c r="E409" s="318"/>
      <c r="F409" s="318"/>
      <c r="G409" s="319"/>
      <c r="H409" s="38" t="s">
        <v>250</v>
      </c>
      <c r="I409" s="39" t="s">
        <v>251</v>
      </c>
      <c r="J409" s="39" t="s">
        <v>196</v>
      </c>
      <c r="K409" s="38" t="s">
        <v>283</v>
      </c>
      <c r="L409" s="39"/>
      <c r="M409" s="61">
        <v>1577.4</v>
      </c>
      <c r="N409" s="61">
        <v>1577.4</v>
      </c>
      <c r="O409" s="61">
        <v>1759.6</v>
      </c>
      <c r="P409" s="61">
        <v>1775.1</v>
      </c>
      <c r="Q409" s="61">
        <v>1775.1</v>
      </c>
      <c r="R409" s="61">
        <v>1775.1</v>
      </c>
      <c r="S409" s="283"/>
      <c r="T409" s="35"/>
      <c r="U409" s="22"/>
    </row>
    <row r="410" spans="1:21" ht="91.5" customHeight="1">
      <c r="A410" s="64"/>
      <c r="B410" s="39"/>
      <c r="C410" s="317" t="s">
        <v>851</v>
      </c>
      <c r="D410" s="318"/>
      <c r="E410" s="318"/>
      <c r="F410" s="318"/>
      <c r="G410" s="319"/>
      <c r="H410" s="38" t="s">
        <v>250</v>
      </c>
      <c r="I410" s="39" t="s">
        <v>251</v>
      </c>
      <c r="J410" s="39" t="s">
        <v>196</v>
      </c>
      <c r="K410" s="38" t="s">
        <v>120</v>
      </c>
      <c r="L410" s="39"/>
      <c r="M410" s="61">
        <v>379.1</v>
      </c>
      <c r="N410" s="61">
        <v>379.1</v>
      </c>
      <c r="O410" s="61">
        <v>627.1</v>
      </c>
      <c r="P410" s="61">
        <v>692.7</v>
      </c>
      <c r="Q410" s="61">
        <v>187</v>
      </c>
      <c r="R410" s="61">
        <v>187</v>
      </c>
      <c r="S410" s="283"/>
      <c r="T410" s="197"/>
      <c r="U410" s="22"/>
    </row>
    <row r="411" spans="1:21" ht="91.5" customHeight="1">
      <c r="A411" s="198">
        <v>770</v>
      </c>
      <c r="B411" s="25" t="s">
        <v>360</v>
      </c>
      <c r="C411" s="2" t="s">
        <v>508</v>
      </c>
      <c r="D411" s="2" t="s">
        <v>86</v>
      </c>
      <c r="E411" s="25" t="s">
        <v>370</v>
      </c>
      <c r="F411" s="2" t="s">
        <v>390</v>
      </c>
      <c r="G411" s="25" t="s">
        <v>352</v>
      </c>
      <c r="H411" s="196"/>
      <c r="I411" s="25"/>
      <c r="J411" s="25"/>
      <c r="K411" s="2"/>
      <c r="L411" s="25"/>
      <c r="M411" s="26">
        <f t="shared" ref="M411:R411" si="67">M413+M414+M412</f>
        <v>405.20000000000005</v>
      </c>
      <c r="N411" s="26">
        <f t="shared" si="67"/>
        <v>405.20000000000005</v>
      </c>
      <c r="O411" s="26">
        <f t="shared" si="67"/>
        <v>596.59999999999991</v>
      </c>
      <c r="P411" s="26">
        <f t="shared" si="67"/>
        <v>566.5</v>
      </c>
      <c r="Q411" s="26">
        <f t="shared" si="67"/>
        <v>0</v>
      </c>
      <c r="R411" s="26">
        <f t="shared" si="67"/>
        <v>0</v>
      </c>
      <c r="S411" s="283"/>
      <c r="T411" s="35"/>
      <c r="U411" s="22"/>
    </row>
    <row r="412" spans="1:21" ht="62.25" customHeight="1">
      <c r="A412" s="64"/>
      <c r="B412" s="65"/>
      <c r="C412" s="317" t="s">
        <v>844</v>
      </c>
      <c r="D412" s="318"/>
      <c r="E412" s="318"/>
      <c r="F412" s="318"/>
      <c r="G412" s="319"/>
      <c r="H412" s="51" t="s">
        <v>250</v>
      </c>
      <c r="I412" s="39" t="s">
        <v>254</v>
      </c>
      <c r="J412" s="39" t="s">
        <v>197</v>
      </c>
      <c r="K412" s="38" t="s">
        <v>119</v>
      </c>
      <c r="L412" s="65"/>
      <c r="M412" s="194">
        <v>125.6</v>
      </c>
      <c r="N412" s="194">
        <v>125.6</v>
      </c>
      <c r="O412" s="194">
        <v>136.19999999999999</v>
      </c>
      <c r="P412" s="194">
        <v>123</v>
      </c>
      <c r="Q412" s="194"/>
      <c r="R412" s="194"/>
      <c r="S412" s="283"/>
      <c r="T412" s="35"/>
      <c r="U412" s="22"/>
    </row>
    <row r="413" spans="1:21" ht="59.25" customHeight="1">
      <c r="A413" s="64"/>
      <c r="B413" s="39"/>
      <c r="C413" s="317" t="s">
        <v>844</v>
      </c>
      <c r="D413" s="318"/>
      <c r="E413" s="318"/>
      <c r="F413" s="318"/>
      <c r="G413" s="319"/>
      <c r="H413" s="51" t="s">
        <v>250</v>
      </c>
      <c r="I413" s="39" t="s">
        <v>351</v>
      </c>
      <c r="J413" s="39" t="s">
        <v>197</v>
      </c>
      <c r="K413" s="38" t="s">
        <v>119</v>
      </c>
      <c r="L413" s="39"/>
      <c r="M413" s="75">
        <v>140.19999999999999</v>
      </c>
      <c r="N413" s="75">
        <v>140.19999999999999</v>
      </c>
      <c r="O413" s="75">
        <v>227.4</v>
      </c>
      <c r="P413" s="75">
        <v>210.5</v>
      </c>
      <c r="Q413" s="75"/>
      <c r="R413" s="75"/>
      <c r="S413" s="283"/>
      <c r="T413" s="35"/>
      <c r="U413" s="22"/>
    </row>
    <row r="414" spans="1:21" ht="64.5" customHeight="1">
      <c r="A414" s="64"/>
      <c r="B414" s="39"/>
      <c r="C414" s="317" t="s">
        <v>844</v>
      </c>
      <c r="D414" s="318"/>
      <c r="E414" s="318"/>
      <c r="F414" s="318"/>
      <c r="G414" s="319"/>
      <c r="H414" s="38" t="s">
        <v>250</v>
      </c>
      <c r="I414" s="39" t="s">
        <v>75</v>
      </c>
      <c r="J414" s="39" t="s">
        <v>197</v>
      </c>
      <c r="K414" s="38" t="s">
        <v>119</v>
      </c>
      <c r="L414" s="39"/>
      <c r="M414" s="75">
        <v>139.4</v>
      </c>
      <c r="N414" s="75">
        <v>139.4</v>
      </c>
      <c r="O414" s="75">
        <v>233</v>
      </c>
      <c r="P414" s="75">
        <v>233</v>
      </c>
      <c r="Q414" s="75"/>
      <c r="R414" s="75"/>
      <c r="S414" s="283"/>
      <c r="T414" s="35"/>
      <c r="U414" s="22"/>
    </row>
    <row r="415" spans="1:21" ht="69.75" customHeight="1">
      <c r="A415" s="198">
        <v>770</v>
      </c>
      <c r="B415" s="25" t="s">
        <v>361</v>
      </c>
      <c r="C415" s="2" t="s">
        <v>443</v>
      </c>
      <c r="D415" s="25" t="s">
        <v>86</v>
      </c>
      <c r="E415" s="25" t="s">
        <v>370</v>
      </c>
      <c r="F415" s="2" t="s">
        <v>390</v>
      </c>
      <c r="G415" s="25" t="s">
        <v>352</v>
      </c>
      <c r="H415" s="2"/>
      <c r="I415" s="25"/>
      <c r="J415" s="25"/>
      <c r="K415" s="2"/>
      <c r="L415" s="25"/>
      <c r="M415" s="26">
        <f>M416+M417+M418</f>
        <v>34.4</v>
      </c>
      <c r="N415" s="26">
        <f>N416+N417+N418</f>
        <v>34.4</v>
      </c>
      <c r="O415" s="26">
        <f>O418+O417</f>
        <v>59.5</v>
      </c>
      <c r="P415" s="26">
        <f>P418</f>
        <v>27.9</v>
      </c>
      <c r="Q415" s="26">
        <f>Q418</f>
        <v>0</v>
      </c>
      <c r="R415" s="26">
        <f>R418</f>
        <v>0</v>
      </c>
      <c r="S415" s="283"/>
      <c r="T415" s="35"/>
      <c r="U415" s="22"/>
    </row>
    <row r="416" spans="1:21" ht="38.25" customHeight="1">
      <c r="A416" s="64"/>
      <c r="B416" s="57"/>
      <c r="C416" s="314" t="s">
        <v>748</v>
      </c>
      <c r="D416" s="315"/>
      <c r="E416" s="315"/>
      <c r="F416" s="315"/>
      <c r="G416" s="316"/>
      <c r="H416" s="64" t="s">
        <v>250</v>
      </c>
      <c r="I416" s="65" t="s">
        <v>250</v>
      </c>
      <c r="J416" s="65" t="s">
        <v>62</v>
      </c>
      <c r="K416" s="64" t="s">
        <v>120</v>
      </c>
      <c r="L416" s="65"/>
      <c r="M416" s="194"/>
      <c r="N416" s="194"/>
      <c r="O416" s="194"/>
      <c r="P416" s="194"/>
      <c r="Q416" s="194"/>
      <c r="R416" s="194"/>
      <c r="S416" s="283"/>
      <c r="T416" s="35"/>
      <c r="U416" s="22"/>
    </row>
    <row r="417" spans="1:21" ht="31.15" customHeight="1">
      <c r="A417" s="64"/>
      <c r="B417" s="57"/>
      <c r="C417" s="314" t="s">
        <v>582</v>
      </c>
      <c r="D417" s="315"/>
      <c r="E417" s="315"/>
      <c r="F417" s="315"/>
      <c r="G417" s="316"/>
      <c r="H417" s="64" t="s">
        <v>250</v>
      </c>
      <c r="I417" s="65" t="s">
        <v>250</v>
      </c>
      <c r="J417" s="65" t="s">
        <v>192</v>
      </c>
      <c r="K417" s="64" t="s">
        <v>119</v>
      </c>
      <c r="L417" s="65"/>
      <c r="M417" s="194"/>
      <c r="N417" s="194"/>
      <c r="O417" s="194">
        <v>15</v>
      </c>
      <c r="P417" s="194"/>
      <c r="Q417" s="194"/>
      <c r="R417" s="194"/>
      <c r="S417" s="283"/>
      <c r="T417" s="35"/>
      <c r="U417" s="22"/>
    </row>
    <row r="418" spans="1:21" ht="34.5" customHeight="1">
      <c r="A418" s="64"/>
      <c r="B418" s="39"/>
      <c r="C418" s="314" t="s">
        <v>748</v>
      </c>
      <c r="D418" s="315"/>
      <c r="E418" s="315"/>
      <c r="F418" s="315"/>
      <c r="G418" s="316"/>
      <c r="H418" s="38" t="s">
        <v>250</v>
      </c>
      <c r="I418" s="39" t="s">
        <v>250</v>
      </c>
      <c r="J418" s="39" t="s">
        <v>219</v>
      </c>
      <c r="K418" s="38" t="s">
        <v>119</v>
      </c>
      <c r="L418" s="39"/>
      <c r="M418" s="75">
        <v>34.4</v>
      </c>
      <c r="N418" s="75">
        <v>34.4</v>
      </c>
      <c r="O418" s="75">
        <f>31.6+12.9</f>
        <v>44.5</v>
      </c>
      <c r="P418" s="75">
        <v>27.9</v>
      </c>
      <c r="Q418" s="75"/>
      <c r="R418" s="75"/>
      <c r="S418" s="283"/>
      <c r="T418" s="35"/>
      <c r="U418" s="22"/>
    </row>
    <row r="419" spans="1:21" ht="72.75" customHeight="1">
      <c r="A419" s="198">
        <v>770</v>
      </c>
      <c r="B419" s="25" t="s">
        <v>343</v>
      </c>
      <c r="C419" s="2" t="s">
        <v>444</v>
      </c>
      <c r="D419" s="25" t="s">
        <v>86</v>
      </c>
      <c r="E419" s="25" t="s">
        <v>370</v>
      </c>
      <c r="F419" s="2" t="s">
        <v>390</v>
      </c>
      <c r="G419" s="119"/>
      <c r="H419" s="198"/>
      <c r="I419" s="25"/>
      <c r="J419" s="25"/>
      <c r="K419" s="2"/>
      <c r="L419" s="25"/>
      <c r="M419" s="26">
        <f>M420+M421+M422+M424+M423+M426+M425</f>
        <v>7104.1</v>
      </c>
      <c r="N419" s="26">
        <f t="shared" ref="N419:R419" si="68">N420+N421+N422+N424+N423+N426+N425</f>
        <v>7104.1</v>
      </c>
      <c r="O419" s="26">
        <f t="shared" si="68"/>
        <v>7730.2000000000007</v>
      </c>
      <c r="P419" s="26">
        <f t="shared" si="68"/>
        <v>6142.2000000000007</v>
      </c>
      <c r="Q419" s="26">
        <f t="shared" si="68"/>
        <v>3111.7</v>
      </c>
      <c r="R419" s="26">
        <f t="shared" si="68"/>
        <v>3111.7</v>
      </c>
      <c r="S419" s="283"/>
      <c r="T419" s="35"/>
      <c r="U419" s="22"/>
    </row>
    <row r="420" spans="1:21" ht="45" customHeight="1">
      <c r="A420" s="64"/>
      <c r="B420" s="39"/>
      <c r="C420" s="317" t="s">
        <v>749</v>
      </c>
      <c r="D420" s="318"/>
      <c r="E420" s="318"/>
      <c r="F420" s="318"/>
      <c r="G420" s="319"/>
      <c r="H420" s="38" t="s">
        <v>250</v>
      </c>
      <c r="I420" s="39" t="s">
        <v>250</v>
      </c>
      <c r="J420" s="39">
        <v>1530120220</v>
      </c>
      <c r="K420" s="38" t="s">
        <v>119</v>
      </c>
      <c r="L420" s="39"/>
      <c r="M420" s="75">
        <v>341.5</v>
      </c>
      <c r="N420" s="75">
        <v>341.5</v>
      </c>
      <c r="O420" s="75">
        <v>377.8</v>
      </c>
      <c r="P420" s="75">
        <v>377.8</v>
      </c>
      <c r="Q420" s="75"/>
      <c r="R420" s="75"/>
      <c r="S420" s="284"/>
      <c r="T420" s="35"/>
      <c r="U420" s="22"/>
    </row>
    <row r="421" spans="1:21" ht="46.5" customHeight="1">
      <c r="A421" s="64"/>
      <c r="B421" s="39"/>
      <c r="C421" s="317" t="s">
        <v>749</v>
      </c>
      <c r="D421" s="318"/>
      <c r="E421" s="318"/>
      <c r="F421" s="318"/>
      <c r="G421" s="319"/>
      <c r="H421" s="38" t="s">
        <v>250</v>
      </c>
      <c r="I421" s="39" t="s">
        <v>250</v>
      </c>
      <c r="J421" s="39">
        <v>1530220220</v>
      </c>
      <c r="K421" s="38" t="s">
        <v>119</v>
      </c>
      <c r="L421" s="39"/>
      <c r="M421" s="75">
        <v>40</v>
      </c>
      <c r="N421" s="75">
        <v>40</v>
      </c>
      <c r="O421" s="75">
        <v>40</v>
      </c>
      <c r="P421" s="75">
        <v>40</v>
      </c>
      <c r="Q421" s="75"/>
      <c r="R421" s="75"/>
      <c r="S421" s="284"/>
      <c r="T421" s="35"/>
      <c r="U421" s="22"/>
    </row>
    <row r="422" spans="1:21" ht="56.45" customHeight="1">
      <c r="A422" s="64"/>
      <c r="B422" s="39"/>
      <c r="C422" s="317" t="s">
        <v>749</v>
      </c>
      <c r="D422" s="318"/>
      <c r="E422" s="318"/>
      <c r="F422" s="318"/>
      <c r="G422" s="319"/>
      <c r="H422" s="64" t="s">
        <v>250</v>
      </c>
      <c r="I422" s="65" t="s">
        <v>250</v>
      </c>
      <c r="J422" s="65" t="s">
        <v>218</v>
      </c>
      <c r="K422" s="64" t="s">
        <v>119</v>
      </c>
      <c r="L422" s="65"/>
      <c r="M422" s="194">
        <v>144.69999999999999</v>
      </c>
      <c r="N422" s="194">
        <v>144.69999999999999</v>
      </c>
      <c r="O422" s="194"/>
      <c r="P422" s="194"/>
      <c r="Q422" s="194"/>
      <c r="R422" s="194"/>
      <c r="S422" s="284"/>
      <c r="T422" s="35"/>
      <c r="U422" s="22"/>
    </row>
    <row r="423" spans="1:21" ht="83.45" customHeight="1">
      <c r="A423" s="64"/>
      <c r="B423" s="39"/>
      <c r="C423" s="314" t="s">
        <v>583</v>
      </c>
      <c r="D423" s="315"/>
      <c r="E423" s="315"/>
      <c r="F423" s="315"/>
      <c r="G423" s="316"/>
      <c r="H423" s="64" t="s">
        <v>250</v>
      </c>
      <c r="I423" s="65" t="s">
        <v>250</v>
      </c>
      <c r="J423" s="65" t="s">
        <v>165</v>
      </c>
      <c r="K423" s="64" t="s">
        <v>119</v>
      </c>
      <c r="L423" s="65"/>
      <c r="M423" s="194">
        <v>304.89999999999998</v>
      </c>
      <c r="N423" s="194">
        <v>304.89999999999998</v>
      </c>
      <c r="O423" s="66"/>
      <c r="P423" s="66"/>
      <c r="Q423" s="66"/>
      <c r="R423" s="66"/>
      <c r="S423" s="283"/>
      <c r="T423" s="35"/>
      <c r="U423" s="22"/>
    </row>
    <row r="424" spans="1:21" ht="111.75" customHeight="1">
      <c r="A424" s="64"/>
      <c r="B424" s="39"/>
      <c r="C424" s="317" t="s">
        <v>852</v>
      </c>
      <c r="D424" s="318"/>
      <c r="E424" s="318"/>
      <c r="F424" s="318"/>
      <c r="G424" s="319"/>
      <c r="H424" s="38" t="s">
        <v>250</v>
      </c>
      <c r="I424" s="39" t="s">
        <v>250</v>
      </c>
      <c r="J424" s="39" t="s">
        <v>524</v>
      </c>
      <c r="K424" s="38" t="s">
        <v>288</v>
      </c>
      <c r="L424" s="39"/>
      <c r="M424" s="75">
        <v>3016.2</v>
      </c>
      <c r="N424" s="75">
        <v>3016.2</v>
      </c>
      <c r="O424" s="75">
        <v>2900</v>
      </c>
      <c r="P424" s="75">
        <v>3272</v>
      </c>
      <c r="Q424" s="75"/>
      <c r="R424" s="75"/>
      <c r="S424" s="283"/>
      <c r="T424" s="35"/>
      <c r="U424" s="22"/>
    </row>
    <row r="425" spans="1:21" ht="129" customHeight="1">
      <c r="A425" s="64"/>
      <c r="B425" s="39"/>
      <c r="C425" s="317" t="s">
        <v>853</v>
      </c>
      <c r="D425" s="318"/>
      <c r="E425" s="318"/>
      <c r="F425" s="318"/>
      <c r="G425" s="319"/>
      <c r="H425" s="38" t="s">
        <v>250</v>
      </c>
      <c r="I425" s="39" t="s">
        <v>250</v>
      </c>
      <c r="J425" s="39" t="s">
        <v>525</v>
      </c>
      <c r="K425" s="38" t="s">
        <v>288</v>
      </c>
      <c r="L425" s="39"/>
      <c r="M425" s="75">
        <v>3256.8</v>
      </c>
      <c r="N425" s="75">
        <v>3256.8</v>
      </c>
      <c r="O425" s="75">
        <v>3553.3</v>
      </c>
      <c r="P425" s="75">
        <v>2452.4</v>
      </c>
      <c r="Q425" s="75">
        <v>3111.7</v>
      </c>
      <c r="R425" s="75">
        <v>3111.7</v>
      </c>
      <c r="S425" s="283"/>
      <c r="T425" s="35"/>
      <c r="U425" s="22"/>
    </row>
    <row r="426" spans="1:21" ht="76.5" customHeight="1">
      <c r="A426" s="64"/>
      <c r="B426" s="39"/>
      <c r="C426" s="317" t="s">
        <v>750</v>
      </c>
      <c r="D426" s="318"/>
      <c r="E426" s="318"/>
      <c r="F426" s="318"/>
      <c r="G426" s="319"/>
      <c r="H426" s="295" t="s">
        <v>250</v>
      </c>
      <c r="I426" s="260" t="s">
        <v>250</v>
      </c>
      <c r="J426" s="65" t="s">
        <v>675</v>
      </c>
      <c r="K426" s="64" t="s">
        <v>119</v>
      </c>
      <c r="L426" s="65"/>
      <c r="M426" s="194"/>
      <c r="N426" s="194"/>
      <c r="O426" s="194">
        <v>859.1</v>
      </c>
      <c r="P426" s="194"/>
      <c r="Q426" s="194"/>
      <c r="R426" s="194"/>
      <c r="S426" s="283"/>
      <c r="T426" s="35"/>
      <c r="U426" s="22"/>
    </row>
    <row r="427" spans="1:21" ht="76.5" customHeight="1">
      <c r="A427" s="198">
        <v>770</v>
      </c>
      <c r="B427" s="25" t="s">
        <v>860</v>
      </c>
      <c r="C427" s="2" t="s">
        <v>445</v>
      </c>
      <c r="D427" s="25" t="s">
        <v>693</v>
      </c>
      <c r="E427" s="25" t="s">
        <v>370</v>
      </c>
      <c r="F427" s="2" t="s">
        <v>390</v>
      </c>
      <c r="G427" s="25" t="s">
        <v>352</v>
      </c>
      <c r="H427" s="2"/>
      <c r="I427" s="25"/>
      <c r="J427" s="25"/>
      <c r="K427" s="2"/>
      <c r="L427" s="25"/>
      <c r="M427" s="26">
        <f t="shared" ref="M427:R427" si="69">M428+M429</f>
        <v>1397</v>
      </c>
      <c r="N427" s="26">
        <f t="shared" si="69"/>
        <v>1397</v>
      </c>
      <c r="O427" s="26">
        <f t="shared" si="69"/>
        <v>1698</v>
      </c>
      <c r="P427" s="26">
        <f t="shared" si="69"/>
        <v>1831</v>
      </c>
      <c r="Q427" s="26">
        <f t="shared" si="69"/>
        <v>1831</v>
      </c>
      <c r="R427" s="26">
        <f t="shared" si="69"/>
        <v>1831</v>
      </c>
      <c r="S427" s="283"/>
      <c r="T427" s="35"/>
      <c r="U427" s="22"/>
    </row>
    <row r="428" spans="1:21" ht="15" customHeight="1">
      <c r="A428" s="38"/>
      <c r="B428" s="39"/>
      <c r="C428" s="317" t="s">
        <v>751</v>
      </c>
      <c r="D428" s="318"/>
      <c r="E428" s="318"/>
      <c r="F428" s="318"/>
      <c r="G428" s="319"/>
      <c r="H428" s="38" t="s">
        <v>250</v>
      </c>
      <c r="I428" s="39" t="s">
        <v>250</v>
      </c>
      <c r="J428" s="39">
        <v>1530171470</v>
      </c>
      <c r="K428" s="38" t="s">
        <v>119</v>
      </c>
      <c r="L428" s="39"/>
      <c r="M428" s="75">
        <v>997</v>
      </c>
      <c r="N428" s="75">
        <v>997</v>
      </c>
      <c r="O428" s="75">
        <v>998</v>
      </c>
      <c r="P428" s="75">
        <v>1081</v>
      </c>
      <c r="Q428" s="75">
        <v>1081</v>
      </c>
      <c r="R428" s="75">
        <v>1081</v>
      </c>
      <c r="S428" s="283"/>
      <c r="T428" s="35"/>
      <c r="U428" s="22"/>
    </row>
    <row r="429" spans="1:21" ht="15" customHeight="1">
      <c r="A429" s="38"/>
      <c r="B429" s="39"/>
      <c r="C429" s="317" t="s">
        <v>751</v>
      </c>
      <c r="D429" s="318"/>
      <c r="E429" s="318"/>
      <c r="F429" s="318"/>
      <c r="G429" s="319"/>
      <c r="H429" s="38" t="s">
        <v>250</v>
      </c>
      <c r="I429" s="39" t="s">
        <v>250</v>
      </c>
      <c r="J429" s="39">
        <v>1530371470</v>
      </c>
      <c r="K429" s="38" t="s">
        <v>288</v>
      </c>
      <c r="L429" s="39"/>
      <c r="M429" s="75">
        <v>400</v>
      </c>
      <c r="N429" s="75">
        <v>400</v>
      </c>
      <c r="O429" s="75">
        <v>700</v>
      </c>
      <c r="P429" s="75">
        <v>750</v>
      </c>
      <c r="Q429" s="75">
        <v>750</v>
      </c>
      <c r="R429" s="75">
        <v>750</v>
      </c>
      <c r="S429" s="283"/>
      <c r="T429" s="35"/>
      <c r="U429" s="22"/>
    </row>
    <row r="430" spans="1:21" ht="70.5" customHeight="1">
      <c r="A430" s="2" t="s">
        <v>331</v>
      </c>
      <c r="B430" s="25" t="s">
        <v>306</v>
      </c>
      <c r="C430" s="2" t="s">
        <v>448</v>
      </c>
      <c r="D430" s="25" t="s">
        <v>86</v>
      </c>
      <c r="E430" s="25" t="s">
        <v>370</v>
      </c>
      <c r="F430" s="2" t="s">
        <v>390</v>
      </c>
      <c r="G430" s="25" t="s">
        <v>352</v>
      </c>
      <c r="H430" s="2"/>
      <c r="I430" s="25"/>
      <c r="J430" s="25"/>
      <c r="K430" s="2"/>
      <c r="L430" s="25"/>
      <c r="M430" s="26">
        <f>M431</f>
        <v>4</v>
      </c>
      <c r="N430" s="26">
        <f>N431</f>
        <v>4</v>
      </c>
      <c r="O430" s="26">
        <f>O431+O432</f>
        <v>11.6</v>
      </c>
      <c r="P430" s="26">
        <f>P431+P432</f>
        <v>11.6</v>
      </c>
      <c r="Q430" s="26">
        <f>Q431+Q432</f>
        <v>0</v>
      </c>
      <c r="R430" s="26">
        <f>R431+R432</f>
        <v>0</v>
      </c>
      <c r="S430" s="284"/>
      <c r="T430" s="35"/>
      <c r="U430" s="22"/>
    </row>
    <row r="431" spans="1:21" ht="44.25" customHeight="1">
      <c r="A431" s="38"/>
      <c r="B431" s="39"/>
      <c r="C431" s="317" t="s">
        <v>752</v>
      </c>
      <c r="D431" s="318"/>
      <c r="E431" s="318"/>
      <c r="F431" s="318"/>
      <c r="G431" s="319"/>
      <c r="H431" s="38" t="s">
        <v>250</v>
      </c>
      <c r="I431" s="39" t="s">
        <v>75</v>
      </c>
      <c r="J431" s="39" t="s">
        <v>217</v>
      </c>
      <c r="K431" s="38" t="s">
        <v>119</v>
      </c>
      <c r="L431" s="39"/>
      <c r="M431" s="75">
        <v>4</v>
      </c>
      <c r="N431" s="75">
        <v>4</v>
      </c>
      <c r="O431" s="61">
        <v>4</v>
      </c>
      <c r="P431" s="61"/>
      <c r="Q431" s="61"/>
      <c r="R431" s="61"/>
      <c r="S431" s="283"/>
      <c r="T431" s="35"/>
      <c r="U431" s="22"/>
    </row>
    <row r="432" spans="1:21" ht="31.5" customHeight="1">
      <c r="A432" s="38"/>
      <c r="B432" s="39"/>
      <c r="C432" s="317" t="s">
        <v>753</v>
      </c>
      <c r="D432" s="318"/>
      <c r="E432" s="318"/>
      <c r="F432" s="318"/>
      <c r="G432" s="319"/>
      <c r="H432" s="38" t="s">
        <v>250</v>
      </c>
      <c r="I432" s="39">
        <v>9</v>
      </c>
      <c r="J432" s="39" t="s">
        <v>430</v>
      </c>
      <c r="K432" s="38" t="s">
        <v>120</v>
      </c>
      <c r="L432" s="39"/>
      <c r="M432" s="75"/>
      <c r="N432" s="75"/>
      <c r="O432" s="61">
        <v>7.6</v>
      </c>
      <c r="P432" s="61">
        <v>11.6</v>
      </c>
      <c r="Q432" s="61"/>
      <c r="R432" s="61"/>
      <c r="S432" s="283"/>
      <c r="T432" s="35"/>
      <c r="U432" s="22"/>
    </row>
    <row r="433" spans="1:21" ht="84.75" customHeight="1">
      <c r="A433" s="2" t="s">
        <v>331</v>
      </c>
      <c r="B433" s="25" t="s">
        <v>21</v>
      </c>
      <c r="C433" s="2" t="s">
        <v>679</v>
      </c>
      <c r="D433" s="25" t="s">
        <v>86</v>
      </c>
      <c r="E433" s="25" t="s">
        <v>370</v>
      </c>
      <c r="F433" s="2" t="s">
        <v>390</v>
      </c>
      <c r="G433" s="25" t="s">
        <v>352</v>
      </c>
      <c r="H433" s="2"/>
      <c r="I433" s="25"/>
      <c r="J433" s="25"/>
      <c r="K433" s="2"/>
      <c r="L433" s="25"/>
      <c r="M433" s="26">
        <v>0</v>
      </c>
      <c r="N433" s="26">
        <v>0</v>
      </c>
      <c r="O433" s="26">
        <f>O434+O435+O436+O437+O438+O439+O440</f>
        <v>1160.3000000000002</v>
      </c>
      <c r="P433" s="26">
        <f t="shared" ref="P433:R433" si="70">P434+P435+P436+P437+P438+P439+P440</f>
        <v>0</v>
      </c>
      <c r="Q433" s="26">
        <f t="shared" si="70"/>
        <v>0</v>
      </c>
      <c r="R433" s="26">
        <f t="shared" si="70"/>
        <v>0</v>
      </c>
      <c r="S433" s="284"/>
      <c r="T433" s="35"/>
      <c r="U433" s="22"/>
    </row>
    <row r="434" spans="1:21" ht="62.25" customHeight="1">
      <c r="A434" s="64"/>
      <c r="B434" s="39"/>
      <c r="C434" s="317" t="s">
        <v>754</v>
      </c>
      <c r="D434" s="318"/>
      <c r="E434" s="318"/>
      <c r="F434" s="318"/>
      <c r="G434" s="319"/>
      <c r="H434" s="38" t="s">
        <v>250</v>
      </c>
      <c r="I434" s="39" t="s">
        <v>351</v>
      </c>
      <c r="J434" s="39" t="s">
        <v>680</v>
      </c>
      <c r="K434" s="38" t="s">
        <v>119</v>
      </c>
      <c r="L434" s="39"/>
      <c r="M434" s="75"/>
      <c r="N434" s="75"/>
      <c r="O434" s="75">
        <v>34</v>
      </c>
      <c r="P434" s="75"/>
      <c r="Q434" s="75"/>
      <c r="R434" s="75"/>
      <c r="S434" s="283"/>
      <c r="T434" s="35"/>
      <c r="U434" s="22"/>
    </row>
    <row r="435" spans="1:21" ht="66.75" customHeight="1">
      <c r="A435" s="64"/>
      <c r="B435" s="39"/>
      <c r="C435" s="317" t="s">
        <v>755</v>
      </c>
      <c r="D435" s="318"/>
      <c r="E435" s="318"/>
      <c r="F435" s="318"/>
      <c r="G435" s="319"/>
      <c r="H435" s="38" t="s">
        <v>250</v>
      </c>
      <c r="I435" s="39" t="s">
        <v>351</v>
      </c>
      <c r="J435" s="39" t="s">
        <v>681</v>
      </c>
      <c r="K435" s="38" t="s">
        <v>119</v>
      </c>
      <c r="L435" s="39"/>
      <c r="M435" s="75"/>
      <c r="N435" s="75"/>
      <c r="O435" s="75">
        <v>205.2</v>
      </c>
      <c r="P435" s="75"/>
      <c r="Q435" s="75"/>
      <c r="R435" s="75"/>
      <c r="S435" s="283"/>
      <c r="T435" s="35"/>
      <c r="U435" s="22"/>
    </row>
    <row r="436" spans="1:21" ht="60.75" customHeight="1">
      <c r="A436" s="64"/>
      <c r="B436" s="39"/>
      <c r="C436" s="317" t="s">
        <v>756</v>
      </c>
      <c r="D436" s="318"/>
      <c r="E436" s="318"/>
      <c r="F436" s="318"/>
      <c r="G436" s="319"/>
      <c r="H436" s="38" t="s">
        <v>250</v>
      </c>
      <c r="I436" s="39" t="s">
        <v>351</v>
      </c>
      <c r="J436" s="39" t="s">
        <v>682</v>
      </c>
      <c r="K436" s="38" t="s">
        <v>119</v>
      </c>
      <c r="L436" s="39"/>
      <c r="M436" s="75"/>
      <c r="N436" s="75"/>
      <c r="O436" s="75">
        <v>193.9</v>
      </c>
      <c r="P436" s="75"/>
      <c r="Q436" s="75"/>
      <c r="R436" s="75"/>
      <c r="S436" s="283"/>
      <c r="T436" s="35"/>
      <c r="U436" s="22"/>
    </row>
    <row r="437" spans="1:21" ht="62.25" customHeight="1">
      <c r="A437" s="38"/>
      <c r="B437" s="39"/>
      <c r="C437" s="317" t="s">
        <v>757</v>
      </c>
      <c r="D437" s="318"/>
      <c r="E437" s="318"/>
      <c r="F437" s="318"/>
      <c r="G437" s="319"/>
      <c r="H437" s="38" t="s">
        <v>250</v>
      </c>
      <c r="I437" s="262" t="s">
        <v>254</v>
      </c>
      <c r="J437" s="39" t="s">
        <v>700</v>
      </c>
      <c r="K437" s="38" t="s">
        <v>119</v>
      </c>
      <c r="L437" s="39"/>
      <c r="M437" s="75"/>
      <c r="N437" s="75"/>
      <c r="O437" s="75">
        <v>165</v>
      </c>
      <c r="P437" s="75"/>
      <c r="Q437" s="75"/>
      <c r="R437" s="75"/>
      <c r="S437" s="283"/>
      <c r="T437" s="35"/>
      <c r="U437" s="22"/>
    </row>
    <row r="438" spans="1:21" ht="57" customHeight="1">
      <c r="A438" s="38"/>
      <c r="B438" s="39"/>
      <c r="C438" s="317" t="s">
        <v>758</v>
      </c>
      <c r="D438" s="318"/>
      <c r="E438" s="318"/>
      <c r="F438" s="318"/>
      <c r="G438" s="319"/>
      <c r="H438" s="38" t="s">
        <v>250</v>
      </c>
      <c r="I438" s="39" t="s">
        <v>75</v>
      </c>
      <c r="J438" s="39" t="s">
        <v>683</v>
      </c>
      <c r="K438" s="38" t="s">
        <v>119</v>
      </c>
      <c r="L438" s="39"/>
      <c r="M438" s="75"/>
      <c r="N438" s="75"/>
      <c r="O438" s="75">
        <v>522.20000000000005</v>
      </c>
      <c r="P438" s="75"/>
      <c r="Q438" s="75"/>
      <c r="R438" s="75"/>
      <c r="S438" s="283"/>
      <c r="T438" s="35"/>
      <c r="U438" s="22"/>
    </row>
    <row r="439" spans="1:21" ht="61.5" customHeight="1">
      <c r="A439" s="38"/>
      <c r="B439" s="39"/>
      <c r="C439" s="317" t="s">
        <v>759</v>
      </c>
      <c r="D439" s="318"/>
      <c r="E439" s="318"/>
      <c r="F439" s="318"/>
      <c r="G439" s="319"/>
      <c r="H439" s="38" t="s">
        <v>250</v>
      </c>
      <c r="I439" s="39" t="s">
        <v>75</v>
      </c>
      <c r="J439" s="39" t="s">
        <v>701</v>
      </c>
      <c r="K439" s="38" t="s">
        <v>119</v>
      </c>
      <c r="L439" s="39"/>
      <c r="M439" s="75"/>
      <c r="N439" s="75"/>
      <c r="O439" s="75">
        <v>40</v>
      </c>
      <c r="P439" s="75"/>
      <c r="Q439" s="75"/>
      <c r="R439" s="75"/>
      <c r="S439" s="283"/>
      <c r="T439" s="35"/>
      <c r="U439" s="22"/>
    </row>
    <row r="440" spans="1:21" ht="57" customHeight="1">
      <c r="A440" s="38"/>
      <c r="B440" s="39"/>
      <c r="C440" s="317" t="s">
        <v>756</v>
      </c>
      <c r="D440" s="318"/>
      <c r="E440" s="318"/>
      <c r="F440" s="318"/>
      <c r="G440" s="319"/>
      <c r="H440" s="38" t="s">
        <v>250</v>
      </c>
      <c r="I440" s="39" t="s">
        <v>75</v>
      </c>
      <c r="J440" s="39" t="s">
        <v>645</v>
      </c>
      <c r="K440" s="38" t="s">
        <v>119</v>
      </c>
      <c r="L440" s="39"/>
      <c r="M440" s="75"/>
      <c r="N440" s="75"/>
      <c r="O440" s="75"/>
      <c r="P440" s="75"/>
      <c r="Q440" s="75"/>
      <c r="R440" s="75"/>
      <c r="S440" s="283"/>
      <c r="T440" s="35"/>
      <c r="U440" s="22"/>
    </row>
    <row r="441" spans="1:21" ht="72" customHeight="1">
      <c r="A441" s="198">
        <v>770</v>
      </c>
      <c r="B441" s="25" t="s">
        <v>295</v>
      </c>
      <c r="C441" s="2" t="s">
        <v>431</v>
      </c>
      <c r="D441" s="25" t="s">
        <v>86</v>
      </c>
      <c r="E441" s="25" t="s">
        <v>370</v>
      </c>
      <c r="F441" s="2" t="s">
        <v>390</v>
      </c>
      <c r="G441" s="25" t="s">
        <v>352</v>
      </c>
      <c r="H441" s="2"/>
      <c r="I441" s="25"/>
      <c r="J441" s="25"/>
      <c r="K441" s="2"/>
      <c r="L441" s="25"/>
      <c r="M441" s="54">
        <f t="shared" ref="M441:R441" si="71">M442+M443</f>
        <v>149.4</v>
      </c>
      <c r="N441" s="54">
        <f t="shared" si="71"/>
        <v>149.4</v>
      </c>
      <c r="O441" s="54">
        <f t="shared" si="71"/>
        <v>0</v>
      </c>
      <c r="P441" s="54">
        <f t="shared" si="71"/>
        <v>0</v>
      </c>
      <c r="Q441" s="54">
        <f t="shared" si="71"/>
        <v>0</v>
      </c>
      <c r="R441" s="54">
        <f t="shared" si="71"/>
        <v>0</v>
      </c>
      <c r="S441" s="284"/>
      <c r="T441" s="35"/>
      <c r="U441" s="22"/>
    </row>
    <row r="442" spans="1:21" ht="17.25" customHeight="1">
      <c r="A442" s="38"/>
      <c r="B442" s="39"/>
      <c r="C442" s="317" t="s">
        <v>751</v>
      </c>
      <c r="D442" s="318"/>
      <c r="E442" s="318"/>
      <c r="F442" s="318"/>
      <c r="G442" s="319"/>
      <c r="H442" s="38" t="s">
        <v>250</v>
      </c>
      <c r="I442" s="39" t="s">
        <v>251</v>
      </c>
      <c r="J442" s="39" t="s">
        <v>432</v>
      </c>
      <c r="K442" s="38" t="s">
        <v>119</v>
      </c>
      <c r="L442" s="39"/>
      <c r="M442" s="61">
        <v>142</v>
      </c>
      <c r="N442" s="61">
        <v>142</v>
      </c>
      <c r="O442" s="61"/>
      <c r="P442" s="61"/>
      <c r="Q442" s="61"/>
      <c r="R442" s="61"/>
      <c r="S442" s="283"/>
      <c r="T442" s="35"/>
      <c r="U442" s="22"/>
    </row>
    <row r="443" spans="1:21" ht="18" customHeight="1">
      <c r="A443" s="38"/>
      <c r="B443" s="39"/>
      <c r="C443" s="314" t="s">
        <v>148</v>
      </c>
      <c r="D443" s="315"/>
      <c r="E443" s="315"/>
      <c r="F443" s="315"/>
      <c r="G443" s="316"/>
      <c r="H443" s="64" t="s">
        <v>250</v>
      </c>
      <c r="I443" s="65" t="s">
        <v>251</v>
      </c>
      <c r="J443" s="65" t="s">
        <v>433</v>
      </c>
      <c r="K443" s="64" t="s">
        <v>119</v>
      </c>
      <c r="L443" s="65"/>
      <c r="M443" s="66">
        <v>7.4</v>
      </c>
      <c r="N443" s="66">
        <v>7.4</v>
      </c>
      <c r="O443" s="66"/>
      <c r="P443" s="66"/>
      <c r="Q443" s="66"/>
      <c r="R443" s="66"/>
      <c r="S443" s="283"/>
      <c r="T443" s="35"/>
      <c r="U443" s="22"/>
    </row>
    <row r="444" spans="1:21" s="11" customFormat="1" ht="66" customHeight="1">
      <c r="A444" s="2" t="s">
        <v>331</v>
      </c>
      <c r="B444" s="25" t="s">
        <v>296</v>
      </c>
      <c r="C444" s="2" t="s">
        <v>449</v>
      </c>
      <c r="D444" s="25" t="s">
        <v>86</v>
      </c>
      <c r="E444" s="25" t="s">
        <v>370</v>
      </c>
      <c r="F444" s="2" t="s">
        <v>390</v>
      </c>
      <c r="G444" s="25" t="s">
        <v>352</v>
      </c>
      <c r="H444" s="2"/>
      <c r="I444" s="25"/>
      <c r="J444" s="25"/>
      <c r="K444" s="2"/>
      <c r="L444" s="25"/>
      <c r="M444" s="178">
        <f>M445+M446+M447</f>
        <v>42.9</v>
      </c>
      <c r="N444" s="178">
        <f>N445+N446+N447</f>
        <v>42.9</v>
      </c>
      <c r="O444" s="178">
        <f>O445+O446+O447+O449+O450+O451+O452+O453+O455+O448+O454</f>
        <v>5526.4</v>
      </c>
      <c r="P444" s="178">
        <f>P445+P446+P447</f>
        <v>52</v>
      </c>
      <c r="Q444" s="178">
        <f t="shared" ref="Q444" si="72">Q445+Q446+Q447</f>
        <v>0</v>
      </c>
      <c r="R444" s="178">
        <f>R445+R446+R447+R456</f>
        <v>100</v>
      </c>
      <c r="S444" s="293"/>
      <c r="T444" s="35"/>
      <c r="U444" s="35"/>
    </row>
    <row r="445" spans="1:21" ht="36.75" customHeight="1">
      <c r="A445" s="38"/>
      <c r="B445" s="39"/>
      <c r="C445" s="317" t="s">
        <v>753</v>
      </c>
      <c r="D445" s="318"/>
      <c r="E445" s="318"/>
      <c r="F445" s="318"/>
      <c r="G445" s="319"/>
      <c r="H445" s="38" t="s">
        <v>254</v>
      </c>
      <c r="I445" s="39">
        <v>14</v>
      </c>
      <c r="J445" s="39" t="s">
        <v>210</v>
      </c>
      <c r="K445" s="38" t="s">
        <v>120</v>
      </c>
      <c r="L445" s="39"/>
      <c r="M445" s="185">
        <v>2.9</v>
      </c>
      <c r="N445" s="185">
        <v>2.9</v>
      </c>
      <c r="O445" s="185">
        <v>5</v>
      </c>
      <c r="P445" s="185">
        <v>5</v>
      </c>
      <c r="Q445" s="185"/>
      <c r="R445" s="185"/>
      <c r="S445" s="294"/>
      <c r="T445" s="35"/>
      <c r="U445" s="22"/>
    </row>
    <row r="446" spans="1:21" ht="42.75" customHeight="1">
      <c r="A446" s="38"/>
      <c r="B446" s="39"/>
      <c r="C446" s="317" t="s">
        <v>760</v>
      </c>
      <c r="D446" s="318"/>
      <c r="E446" s="318"/>
      <c r="F446" s="318"/>
      <c r="G446" s="319"/>
      <c r="H446" s="38" t="s">
        <v>254</v>
      </c>
      <c r="I446" s="39" t="s">
        <v>145</v>
      </c>
      <c r="J446" s="39" t="s">
        <v>211</v>
      </c>
      <c r="K446" s="38" t="s">
        <v>119</v>
      </c>
      <c r="L446" s="39"/>
      <c r="M446" s="185">
        <v>30</v>
      </c>
      <c r="N446" s="185">
        <v>30</v>
      </c>
      <c r="O446" s="185">
        <v>30</v>
      </c>
      <c r="P446" s="185">
        <v>35</v>
      </c>
      <c r="Q446" s="185"/>
      <c r="R446" s="185"/>
      <c r="S446" s="294"/>
      <c r="T446" s="35"/>
      <c r="U446" s="22"/>
    </row>
    <row r="447" spans="1:21" ht="36" customHeight="1">
      <c r="A447" s="64"/>
      <c r="B447" s="39"/>
      <c r="C447" s="317" t="s">
        <v>760</v>
      </c>
      <c r="D447" s="318"/>
      <c r="E447" s="318"/>
      <c r="F447" s="318"/>
      <c r="G447" s="319"/>
      <c r="H447" s="38" t="s">
        <v>254</v>
      </c>
      <c r="I447" s="39" t="s">
        <v>145</v>
      </c>
      <c r="J447" s="39" t="s">
        <v>211</v>
      </c>
      <c r="K447" s="38" t="s">
        <v>120</v>
      </c>
      <c r="L447" s="39"/>
      <c r="M447" s="185">
        <v>10</v>
      </c>
      <c r="N447" s="185">
        <v>10</v>
      </c>
      <c r="O447" s="185">
        <v>10</v>
      </c>
      <c r="P447" s="185">
        <v>12</v>
      </c>
      <c r="Q447" s="185"/>
      <c r="R447" s="185"/>
      <c r="S447" s="294"/>
      <c r="T447" s="35"/>
      <c r="U447" s="22"/>
    </row>
    <row r="448" spans="1:21" ht="34.5" customHeight="1">
      <c r="A448" s="64"/>
      <c r="B448" s="39"/>
      <c r="C448" s="317" t="s">
        <v>753</v>
      </c>
      <c r="D448" s="318"/>
      <c r="E448" s="318"/>
      <c r="F448" s="318"/>
      <c r="G448" s="319"/>
      <c r="H448" s="261" t="s">
        <v>254</v>
      </c>
      <c r="I448" s="262">
        <v>14</v>
      </c>
      <c r="J448" s="262" t="s">
        <v>210</v>
      </c>
      <c r="K448" s="38">
        <v>244</v>
      </c>
      <c r="L448" s="38"/>
      <c r="M448" s="185"/>
      <c r="N448" s="185"/>
      <c r="O448" s="185">
        <v>300</v>
      </c>
      <c r="P448" s="185"/>
      <c r="Q448" s="185"/>
      <c r="R448" s="185"/>
      <c r="S448" s="294"/>
      <c r="T448" s="35"/>
      <c r="U448" s="22"/>
    </row>
    <row r="449" spans="1:21" ht="34.5" customHeight="1">
      <c r="A449" s="38"/>
      <c r="B449" s="39"/>
      <c r="C449" s="317" t="s">
        <v>753</v>
      </c>
      <c r="D449" s="318"/>
      <c r="E449" s="318"/>
      <c r="F449" s="318"/>
      <c r="G449" s="319"/>
      <c r="H449" s="38" t="s">
        <v>254</v>
      </c>
      <c r="I449" s="39" t="s">
        <v>145</v>
      </c>
      <c r="J449" s="39" t="s">
        <v>652</v>
      </c>
      <c r="K449" s="38">
        <v>612</v>
      </c>
      <c r="L449" s="38" t="s">
        <v>120</v>
      </c>
      <c r="M449" s="185"/>
      <c r="N449" s="185"/>
      <c r="O449" s="185">
        <v>773</v>
      </c>
      <c r="P449" s="185"/>
      <c r="Q449" s="185"/>
      <c r="R449" s="185"/>
      <c r="S449" s="294"/>
      <c r="T449" s="35"/>
      <c r="U449" s="22"/>
    </row>
    <row r="450" spans="1:21" ht="35.25" customHeight="1">
      <c r="A450" s="38"/>
      <c r="B450" s="39"/>
      <c r="C450" s="317" t="s">
        <v>753</v>
      </c>
      <c r="D450" s="318"/>
      <c r="E450" s="318"/>
      <c r="F450" s="318"/>
      <c r="G450" s="319"/>
      <c r="H450" s="38" t="s">
        <v>254</v>
      </c>
      <c r="I450" s="39" t="s">
        <v>145</v>
      </c>
      <c r="J450" s="39" t="s">
        <v>653</v>
      </c>
      <c r="K450" s="38">
        <v>612</v>
      </c>
      <c r="L450" s="39"/>
      <c r="M450" s="185"/>
      <c r="N450" s="185"/>
      <c r="O450" s="185">
        <v>1854.4</v>
      </c>
      <c r="P450" s="185"/>
      <c r="Q450" s="185"/>
      <c r="R450" s="185"/>
      <c r="S450" s="294"/>
      <c r="T450" s="35"/>
      <c r="U450" s="22"/>
    </row>
    <row r="451" spans="1:21" ht="33.75" customHeight="1">
      <c r="A451" s="38"/>
      <c r="B451" s="39"/>
      <c r="C451" s="317" t="s">
        <v>753</v>
      </c>
      <c r="D451" s="318"/>
      <c r="E451" s="318"/>
      <c r="F451" s="318"/>
      <c r="G451" s="319"/>
      <c r="H451" s="38" t="s">
        <v>254</v>
      </c>
      <c r="I451" s="39" t="s">
        <v>145</v>
      </c>
      <c r="J451" s="39" t="s">
        <v>654</v>
      </c>
      <c r="K451" s="38">
        <v>612</v>
      </c>
      <c r="L451" s="39"/>
      <c r="M451" s="185"/>
      <c r="N451" s="185"/>
      <c r="O451" s="185">
        <v>488.4</v>
      </c>
      <c r="P451" s="185"/>
      <c r="Q451" s="185"/>
      <c r="R451" s="185"/>
      <c r="S451" s="294"/>
      <c r="T451" s="35"/>
      <c r="U451" s="22"/>
    </row>
    <row r="452" spans="1:21" ht="33.75" customHeight="1">
      <c r="A452" s="38"/>
      <c r="B452" s="39"/>
      <c r="C452" s="317" t="s">
        <v>753</v>
      </c>
      <c r="D452" s="318"/>
      <c r="E452" s="318"/>
      <c r="F452" s="318"/>
      <c r="G452" s="319"/>
      <c r="H452" s="38" t="s">
        <v>254</v>
      </c>
      <c r="I452" s="39" t="s">
        <v>145</v>
      </c>
      <c r="J452" s="39" t="s">
        <v>655</v>
      </c>
      <c r="K452" s="38">
        <v>612</v>
      </c>
      <c r="L452" s="39"/>
      <c r="M452" s="185"/>
      <c r="N452" s="185"/>
      <c r="O452" s="185">
        <v>704.1</v>
      </c>
      <c r="P452" s="185"/>
      <c r="Q452" s="185"/>
      <c r="R452" s="185"/>
      <c r="S452" s="294"/>
      <c r="T452" s="35"/>
      <c r="U452" s="22"/>
    </row>
    <row r="453" spans="1:21" ht="34.5" customHeight="1">
      <c r="A453" s="38"/>
      <c r="B453" s="39"/>
      <c r="C453" s="317" t="s">
        <v>753</v>
      </c>
      <c r="D453" s="318"/>
      <c r="E453" s="318"/>
      <c r="F453" s="318"/>
      <c r="G453" s="319"/>
      <c r="H453" s="38" t="s">
        <v>254</v>
      </c>
      <c r="I453" s="39" t="s">
        <v>145</v>
      </c>
      <c r="J453" s="39" t="s">
        <v>656</v>
      </c>
      <c r="K453" s="38">
        <v>612</v>
      </c>
      <c r="L453" s="39"/>
      <c r="M453" s="185"/>
      <c r="N453" s="185"/>
      <c r="O453" s="185">
        <v>746.4</v>
      </c>
      <c r="P453" s="185"/>
      <c r="Q453" s="185"/>
      <c r="R453" s="185"/>
      <c r="S453" s="294"/>
      <c r="T453" s="35"/>
      <c r="U453" s="22"/>
    </row>
    <row r="454" spans="1:21" ht="34.5" customHeight="1">
      <c r="A454" s="280"/>
      <c r="B454" s="39"/>
      <c r="C454" s="317" t="s">
        <v>753</v>
      </c>
      <c r="D454" s="318"/>
      <c r="E454" s="318"/>
      <c r="F454" s="318"/>
      <c r="G454" s="319"/>
      <c r="H454" s="280" t="s">
        <v>254</v>
      </c>
      <c r="I454" s="39" t="s">
        <v>145</v>
      </c>
      <c r="J454" s="39" t="s">
        <v>657</v>
      </c>
      <c r="K454" s="280">
        <v>612</v>
      </c>
      <c r="L454" s="39"/>
      <c r="M454" s="185"/>
      <c r="N454" s="185"/>
      <c r="O454" s="185">
        <v>562.9</v>
      </c>
      <c r="P454" s="185"/>
      <c r="Q454" s="185"/>
      <c r="R454" s="185"/>
      <c r="S454" s="294"/>
      <c r="T454" s="35"/>
      <c r="U454" s="22"/>
    </row>
    <row r="455" spans="1:21" ht="33.75" customHeight="1">
      <c r="A455" s="38"/>
      <c r="B455" s="39"/>
      <c r="C455" s="317" t="s">
        <v>753</v>
      </c>
      <c r="D455" s="318"/>
      <c r="E455" s="318"/>
      <c r="F455" s="318"/>
      <c r="G455" s="319"/>
      <c r="H455" s="38" t="s">
        <v>254</v>
      </c>
      <c r="I455" s="39" t="s">
        <v>145</v>
      </c>
      <c r="J455" s="39">
        <v>600240200</v>
      </c>
      <c r="K455" s="38">
        <v>244</v>
      </c>
      <c r="L455" s="39"/>
      <c r="M455" s="185"/>
      <c r="N455" s="185"/>
      <c r="O455" s="185">
        <v>52.2</v>
      </c>
      <c r="P455" s="185"/>
      <c r="Q455" s="185"/>
      <c r="R455" s="185"/>
      <c r="S455" s="294"/>
      <c r="T455" s="35"/>
      <c r="U455" s="22"/>
    </row>
    <row r="456" spans="1:21" ht="33.75" customHeight="1">
      <c r="A456" s="303"/>
      <c r="B456" s="39"/>
      <c r="C456" s="317" t="s">
        <v>793</v>
      </c>
      <c r="D456" s="320"/>
      <c r="E456" s="320"/>
      <c r="F456" s="320"/>
      <c r="G456" s="321"/>
      <c r="H456" s="261" t="s">
        <v>254</v>
      </c>
      <c r="I456" s="39" t="s">
        <v>145</v>
      </c>
      <c r="J456" s="39">
        <v>330171690</v>
      </c>
      <c r="K456" s="303">
        <v>612</v>
      </c>
      <c r="L456" s="39"/>
      <c r="M456" s="185"/>
      <c r="N456" s="185"/>
      <c r="O456" s="185"/>
      <c r="P456" s="185"/>
      <c r="Q456" s="185"/>
      <c r="R456" s="185">
        <v>100</v>
      </c>
      <c r="S456" s="294"/>
      <c r="T456" s="35"/>
      <c r="U456" s="22"/>
    </row>
    <row r="457" spans="1:21" ht="115.5" customHeight="1">
      <c r="A457" s="198">
        <v>770</v>
      </c>
      <c r="B457" s="25" t="s">
        <v>861</v>
      </c>
      <c r="C457" s="3" t="s">
        <v>9</v>
      </c>
      <c r="D457" s="3" t="s">
        <v>691</v>
      </c>
      <c r="E457" s="25" t="s">
        <v>370</v>
      </c>
      <c r="F457" s="2" t="s">
        <v>31</v>
      </c>
      <c r="G457" s="25" t="s">
        <v>352</v>
      </c>
      <c r="H457" s="2"/>
      <c r="I457" s="25"/>
      <c r="J457" s="25"/>
      <c r="K457" s="2"/>
      <c r="L457" s="25"/>
      <c r="M457" s="26">
        <f t="shared" ref="M457:R457" si="73">M458</f>
        <v>50</v>
      </c>
      <c r="N457" s="26">
        <f t="shared" si="73"/>
        <v>50</v>
      </c>
      <c r="O457" s="26">
        <f t="shared" si="73"/>
        <v>0</v>
      </c>
      <c r="P457" s="26">
        <f t="shared" si="73"/>
        <v>0</v>
      </c>
      <c r="Q457" s="26">
        <f t="shared" si="73"/>
        <v>0</v>
      </c>
      <c r="R457" s="26">
        <f t="shared" si="73"/>
        <v>0</v>
      </c>
      <c r="S457" s="284"/>
      <c r="T457" s="35"/>
      <c r="U457" s="22"/>
    </row>
    <row r="458" spans="1:21" ht="48.75" customHeight="1">
      <c r="A458" s="38"/>
      <c r="B458" s="39"/>
      <c r="C458" s="314" t="s">
        <v>692</v>
      </c>
      <c r="D458" s="315"/>
      <c r="E458" s="315"/>
      <c r="F458" s="315"/>
      <c r="G458" s="316"/>
      <c r="H458" s="64" t="s">
        <v>250</v>
      </c>
      <c r="I458" s="65" t="s">
        <v>75</v>
      </c>
      <c r="J458" s="65" t="s">
        <v>446</v>
      </c>
      <c r="K458" s="64" t="s">
        <v>119</v>
      </c>
      <c r="L458" s="65"/>
      <c r="M458" s="194">
        <v>50</v>
      </c>
      <c r="N458" s="194">
        <v>50</v>
      </c>
      <c r="O458" s="66"/>
      <c r="P458" s="66"/>
      <c r="Q458" s="66"/>
      <c r="R458" s="66"/>
      <c r="S458" s="284"/>
      <c r="T458" s="35"/>
      <c r="U458" s="22"/>
    </row>
    <row r="459" spans="1:21" ht="171" customHeight="1">
      <c r="A459" s="198">
        <v>770</v>
      </c>
      <c r="B459" s="119" t="s">
        <v>342</v>
      </c>
      <c r="C459" s="3" t="s">
        <v>375</v>
      </c>
      <c r="D459" s="3" t="s">
        <v>29</v>
      </c>
      <c r="E459" s="25" t="s">
        <v>370</v>
      </c>
      <c r="F459" s="2" t="s">
        <v>390</v>
      </c>
      <c r="G459" s="25" t="s">
        <v>352</v>
      </c>
      <c r="H459" s="2"/>
      <c r="I459" s="25"/>
      <c r="J459" s="25"/>
      <c r="K459" s="2"/>
      <c r="L459" s="25"/>
      <c r="M459" s="26">
        <f t="shared" ref="M459:R459" si="74">M460</f>
        <v>727</v>
      </c>
      <c r="N459" s="26">
        <f t="shared" si="74"/>
        <v>727</v>
      </c>
      <c r="O459" s="26">
        <f t="shared" si="74"/>
        <v>834.6</v>
      </c>
      <c r="P459" s="26">
        <f t="shared" si="74"/>
        <v>1139.5999999999999</v>
      </c>
      <c r="Q459" s="26">
        <f t="shared" si="74"/>
        <v>1139.5999999999999</v>
      </c>
      <c r="R459" s="26">
        <f t="shared" si="74"/>
        <v>1139.5999999999999</v>
      </c>
      <c r="S459" s="284"/>
      <c r="T459" s="35"/>
      <c r="U459" s="22"/>
    </row>
    <row r="460" spans="1:21" ht="21.75" customHeight="1">
      <c r="A460" s="64"/>
      <c r="B460" s="39"/>
      <c r="C460" s="317" t="s">
        <v>751</v>
      </c>
      <c r="D460" s="318"/>
      <c r="E460" s="318"/>
      <c r="F460" s="318"/>
      <c r="G460" s="319"/>
      <c r="H460" s="38" t="s">
        <v>250</v>
      </c>
      <c r="I460" s="39" t="s">
        <v>254</v>
      </c>
      <c r="J460" s="39" t="s">
        <v>526</v>
      </c>
      <c r="K460" s="38" t="s">
        <v>288</v>
      </c>
      <c r="L460" s="39"/>
      <c r="M460" s="61">
        <v>727</v>
      </c>
      <c r="N460" s="61">
        <v>727</v>
      </c>
      <c r="O460" s="61">
        <v>834.6</v>
      </c>
      <c r="P460" s="61">
        <v>1139.5999999999999</v>
      </c>
      <c r="Q460" s="61">
        <v>1139.5999999999999</v>
      </c>
      <c r="R460" s="61">
        <v>1139.5999999999999</v>
      </c>
      <c r="S460" s="283"/>
      <c r="T460" s="35"/>
      <c r="U460" s="22"/>
    </row>
    <row r="461" spans="1:21" ht="72.75" customHeight="1">
      <c r="A461" s="198">
        <v>770</v>
      </c>
      <c r="B461" s="25" t="s">
        <v>862</v>
      </c>
      <c r="C461" s="3" t="s">
        <v>447</v>
      </c>
      <c r="D461" s="3" t="s">
        <v>86</v>
      </c>
      <c r="E461" s="25" t="s">
        <v>129</v>
      </c>
      <c r="F461" s="2" t="s">
        <v>390</v>
      </c>
      <c r="G461" s="25" t="s">
        <v>352</v>
      </c>
      <c r="H461" s="2"/>
      <c r="I461" s="25"/>
      <c r="J461" s="25"/>
      <c r="K461" s="2"/>
      <c r="L461" s="25"/>
      <c r="M461" s="26">
        <f t="shared" ref="M461:R461" si="75">M462</f>
        <v>0</v>
      </c>
      <c r="N461" s="26">
        <f t="shared" si="75"/>
        <v>0</v>
      </c>
      <c r="O461" s="26">
        <f>O462+O463+O464+O465</f>
        <v>2395.1</v>
      </c>
      <c r="P461" s="26">
        <f t="shared" si="75"/>
        <v>0</v>
      </c>
      <c r="Q461" s="26">
        <f t="shared" si="75"/>
        <v>0</v>
      </c>
      <c r="R461" s="26">
        <f t="shared" si="75"/>
        <v>0</v>
      </c>
      <c r="S461" s="284"/>
      <c r="T461" s="35"/>
      <c r="U461" s="22"/>
    </row>
    <row r="462" spans="1:21" ht="16.149999999999999" customHeight="1">
      <c r="A462" s="64"/>
      <c r="B462" s="57"/>
      <c r="C462" s="317" t="s">
        <v>751</v>
      </c>
      <c r="D462" s="318"/>
      <c r="E462" s="318"/>
      <c r="F462" s="318"/>
      <c r="G462" s="319"/>
      <c r="H462" s="38" t="s">
        <v>250</v>
      </c>
      <c r="I462" s="39" t="s">
        <v>351</v>
      </c>
      <c r="J462" s="57" t="s">
        <v>527</v>
      </c>
      <c r="K462" s="64" t="s">
        <v>119</v>
      </c>
      <c r="L462" s="57"/>
      <c r="M462" s="61"/>
      <c r="N462" s="61"/>
      <c r="O462" s="61">
        <v>1475</v>
      </c>
      <c r="P462" s="61"/>
      <c r="Q462" s="61"/>
      <c r="R462" s="61"/>
      <c r="S462" s="283"/>
      <c r="T462" s="35"/>
      <c r="U462" s="22"/>
    </row>
    <row r="463" spans="1:21" ht="15.75" customHeight="1">
      <c r="A463" s="38"/>
      <c r="B463" s="39"/>
      <c r="C463" s="317" t="s">
        <v>751</v>
      </c>
      <c r="D463" s="318"/>
      <c r="E463" s="318"/>
      <c r="F463" s="318"/>
      <c r="G463" s="319"/>
      <c r="H463" s="38" t="s">
        <v>250</v>
      </c>
      <c r="I463" s="39" t="s">
        <v>351</v>
      </c>
      <c r="J463" s="57" t="s">
        <v>528</v>
      </c>
      <c r="K463" s="38" t="s">
        <v>119</v>
      </c>
      <c r="L463" s="39"/>
      <c r="M463" s="61"/>
      <c r="N463" s="61"/>
      <c r="O463" s="61">
        <v>42.1</v>
      </c>
      <c r="P463" s="61"/>
      <c r="Q463" s="61"/>
      <c r="R463" s="61"/>
      <c r="S463" s="283"/>
      <c r="T463" s="35"/>
      <c r="U463" s="22"/>
    </row>
    <row r="464" spans="1:21" ht="14.45" customHeight="1">
      <c r="A464" s="38"/>
      <c r="B464" s="39"/>
      <c r="C464" s="317" t="s">
        <v>751</v>
      </c>
      <c r="D464" s="318"/>
      <c r="E464" s="318"/>
      <c r="F464" s="318"/>
      <c r="G464" s="319"/>
      <c r="H464" s="39" t="s">
        <v>250</v>
      </c>
      <c r="I464" s="39" t="s">
        <v>351</v>
      </c>
      <c r="J464" s="57" t="s">
        <v>530</v>
      </c>
      <c r="K464" s="39" t="s">
        <v>119</v>
      </c>
      <c r="L464" s="38"/>
      <c r="M464" s="61"/>
      <c r="N464" s="61"/>
      <c r="O464" s="61">
        <v>800</v>
      </c>
      <c r="P464" s="61"/>
      <c r="Q464" s="61"/>
      <c r="R464" s="61"/>
      <c r="S464" s="283"/>
      <c r="T464" s="35"/>
      <c r="U464" s="22"/>
    </row>
    <row r="465" spans="1:21" ht="15.75" customHeight="1">
      <c r="A465" s="64"/>
      <c r="B465" s="39"/>
      <c r="C465" s="317" t="s">
        <v>751</v>
      </c>
      <c r="D465" s="318"/>
      <c r="E465" s="318"/>
      <c r="F465" s="318"/>
      <c r="G465" s="319"/>
      <c r="H465" s="39" t="s">
        <v>250</v>
      </c>
      <c r="I465" s="39" t="s">
        <v>351</v>
      </c>
      <c r="J465" s="57" t="s">
        <v>529</v>
      </c>
      <c r="K465" s="39" t="s">
        <v>119</v>
      </c>
      <c r="L465" s="38"/>
      <c r="M465" s="61"/>
      <c r="N465" s="61"/>
      <c r="O465" s="61">
        <v>78</v>
      </c>
      <c r="P465" s="61"/>
      <c r="Q465" s="61"/>
      <c r="R465" s="61"/>
      <c r="S465" s="283"/>
      <c r="T465" s="35"/>
      <c r="U465" s="22"/>
    </row>
    <row r="466" spans="1:21" ht="18" customHeight="1">
      <c r="A466" s="64"/>
      <c r="B466" s="130"/>
      <c r="C466" s="322" t="s">
        <v>384</v>
      </c>
      <c r="D466" s="323"/>
      <c r="E466" s="323"/>
      <c r="F466" s="323"/>
      <c r="G466" s="323"/>
      <c r="H466" s="323"/>
      <c r="I466" s="323"/>
      <c r="J466" s="323"/>
      <c r="K466" s="323"/>
      <c r="L466" s="324"/>
      <c r="M466" s="129"/>
      <c r="N466" s="129"/>
      <c r="O466" s="129"/>
      <c r="P466" s="129"/>
      <c r="Q466" s="129"/>
      <c r="R466" s="129"/>
      <c r="S466" s="284"/>
      <c r="T466" s="35"/>
      <c r="U466" s="22"/>
    </row>
    <row r="467" spans="1:21" ht="27.75" customHeight="1">
      <c r="A467" s="64"/>
      <c r="B467" s="130" t="s">
        <v>41</v>
      </c>
      <c r="C467" s="322" t="s">
        <v>385</v>
      </c>
      <c r="D467" s="323"/>
      <c r="E467" s="323"/>
      <c r="F467" s="323"/>
      <c r="G467" s="323"/>
      <c r="H467" s="323"/>
      <c r="I467" s="323"/>
      <c r="J467" s="323"/>
      <c r="K467" s="323"/>
      <c r="L467" s="324"/>
      <c r="M467" s="129"/>
      <c r="N467" s="129"/>
      <c r="O467" s="129"/>
      <c r="P467" s="129"/>
      <c r="Q467" s="129"/>
      <c r="R467" s="129"/>
      <c r="S467" s="284"/>
      <c r="T467" s="35"/>
      <c r="U467" s="22"/>
    </row>
    <row r="468" spans="1:21" ht="33" customHeight="1">
      <c r="A468" s="198">
        <v>770</v>
      </c>
      <c r="B468" s="25" t="s">
        <v>863</v>
      </c>
      <c r="C468" s="199" t="s">
        <v>577</v>
      </c>
      <c r="D468" s="199" t="s">
        <v>86</v>
      </c>
      <c r="E468" s="25" t="s">
        <v>370</v>
      </c>
      <c r="F468" s="2" t="s">
        <v>390</v>
      </c>
      <c r="G468" s="25" t="s">
        <v>352</v>
      </c>
      <c r="H468" s="2"/>
      <c r="I468" s="25"/>
      <c r="J468" s="25"/>
      <c r="K468" s="2"/>
      <c r="L468" s="25"/>
      <c r="M468" s="26">
        <f t="shared" ref="M468:R468" si="76">M469+M470</f>
        <v>96.8</v>
      </c>
      <c r="N468" s="26">
        <f t="shared" si="76"/>
        <v>96.8</v>
      </c>
      <c r="O468" s="26">
        <f t="shared" si="76"/>
        <v>113</v>
      </c>
      <c r="P468" s="26">
        <f t="shared" si="76"/>
        <v>132.69999999999999</v>
      </c>
      <c r="Q468" s="26">
        <f t="shared" si="76"/>
        <v>132.69999999999999</v>
      </c>
      <c r="R468" s="26">
        <f t="shared" si="76"/>
        <v>132.69999999999999</v>
      </c>
      <c r="S468" s="283"/>
      <c r="T468" s="35"/>
      <c r="U468" s="22"/>
    </row>
    <row r="469" spans="1:21" ht="15.75" customHeight="1">
      <c r="A469" s="64"/>
      <c r="B469" s="57"/>
      <c r="C469" s="314" t="s">
        <v>198</v>
      </c>
      <c r="D469" s="315"/>
      <c r="E469" s="315"/>
      <c r="F469" s="315"/>
      <c r="G469" s="316"/>
      <c r="H469" s="38" t="s">
        <v>250</v>
      </c>
      <c r="I469" s="39" t="s">
        <v>251</v>
      </c>
      <c r="J469" s="39" t="s">
        <v>195</v>
      </c>
      <c r="K469" s="38" t="s">
        <v>0</v>
      </c>
      <c r="L469" s="39"/>
      <c r="M469" s="75"/>
      <c r="N469" s="75"/>
      <c r="O469" s="75"/>
      <c r="P469" s="75"/>
      <c r="Q469" s="75"/>
      <c r="R469" s="75"/>
      <c r="S469" s="284"/>
      <c r="T469" s="35"/>
      <c r="U469" s="22"/>
    </row>
    <row r="470" spans="1:21" ht="15.75" customHeight="1">
      <c r="A470" s="38"/>
      <c r="B470" s="57"/>
      <c r="C470" s="317" t="s">
        <v>536</v>
      </c>
      <c r="D470" s="318"/>
      <c r="E470" s="318"/>
      <c r="F470" s="318"/>
      <c r="G470" s="319"/>
      <c r="H470" s="38" t="s">
        <v>250</v>
      </c>
      <c r="I470" s="262" t="s">
        <v>75</v>
      </c>
      <c r="J470" s="39" t="s">
        <v>195</v>
      </c>
      <c r="K470" s="38" t="s">
        <v>128</v>
      </c>
      <c r="L470" s="39"/>
      <c r="M470" s="75">
        <v>96.8</v>
      </c>
      <c r="N470" s="75">
        <v>96.8</v>
      </c>
      <c r="O470" s="75">
        <v>113</v>
      </c>
      <c r="P470" s="75">
        <v>132.69999999999999</v>
      </c>
      <c r="Q470" s="75">
        <v>132.69999999999999</v>
      </c>
      <c r="R470" s="75">
        <v>132.69999999999999</v>
      </c>
      <c r="S470" s="284"/>
      <c r="T470" s="35"/>
      <c r="U470" s="22"/>
    </row>
    <row r="471" spans="1:21" ht="20.25" customHeight="1">
      <c r="A471" s="192" t="s">
        <v>331</v>
      </c>
      <c r="B471" s="130"/>
      <c r="C471" s="322" t="s">
        <v>95</v>
      </c>
      <c r="D471" s="323"/>
      <c r="E471" s="323"/>
      <c r="F471" s="323"/>
      <c r="G471" s="323"/>
      <c r="H471" s="323"/>
      <c r="I471" s="323"/>
      <c r="J471" s="323"/>
      <c r="K471" s="323"/>
      <c r="L471" s="324"/>
      <c r="M471" s="129"/>
      <c r="N471" s="129"/>
      <c r="O471" s="129"/>
      <c r="P471" s="129"/>
      <c r="Q471" s="129"/>
      <c r="R471" s="129"/>
      <c r="S471" s="284"/>
      <c r="T471" s="35"/>
      <c r="U471" s="22"/>
    </row>
    <row r="472" spans="1:21" ht="29.25" customHeight="1">
      <c r="A472" s="192" t="s">
        <v>331</v>
      </c>
      <c r="B472" s="130" t="s">
        <v>305</v>
      </c>
      <c r="C472" s="322" t="s">
        <v>185</v>
      </c>
      <c r="D472" s="323"/>
      <c r="E472" s="323"/>
      <c r="F472" s="323"/>
      <c r="G472" s="323"/>
      <c r="H472" s="323"/>
      <c r="I472" s="323"/>
      <c r="J472" s="323"/>
      <c r="K472" s="323"/>
      <c r="L472" s="324"/>
      <c r="M472" s="129"/>
      <c r="N472" s="129"/>
      <c r="O472" s="129"/>
      <c r="P472" s="129"/>
      <c r="Q472" s="129"/>
      <c r="R472" s="129"/>
      <c r="S472" s="284"/>
      <c r="T472" s="35"/>
      <c r="U472" s="22"/>
    </row>
    <row r="473" spans="1:21" ht="79.150000000000006" customHeight="1">
      <c r="A473" s="2" t="s">
        <v>331</v>
      </c>
      <c r="B473" s="25" t="s">
        <v>305</v>
      </c>
      <c r="C473" s="2" t="s">
        <v>47</v>
      </c>
      <c r="D473" s="2" t="s">
        <v>86</v>
      </c>
      <c r="E473" s="25" t="s">
        <v>87</v>
      </c>
      <c r="F473" s="2" t="s">
        <v>390</v>
      </c>
      <c r="G473" s="25" t="s">
        <v>352</v>
      </c>
      <c r="H473" s="2"/>
      <c r="I473" s="25"/>
      <c r="J473" s="25"/>
      <c r="K473" s="2"/>
      <c r="L473" s="25"/>
      <c r="M473" s="26">
        <f t="shared" ref="M473:R473" si="77">M474+M476+M480+M484+M491+M478+M482+M486+M488</f>
        <v>115681.4</v>
      </c>
      <c r="N473" s="26">
        <f t="shared" si="77"/>
        <v>115681.4</v>
      </c>
      <c r="O473" s="26">
        <f>O474+O476+O480+O484+O491+O478+O482+O486+O488</f>
        <v>107166.90000000001</v>
      </c>
      <c r="P473" s="26">
        <f t="shared" si="77"/>
        <v>111458.40000000001</v>
      </c>
      <c r="Q473" s="26">
        <f t="shared" si="77"/>
        <v>111193.2</v>
      </c>
      <c r="R473" s="26">
        <f t="shared" si="77"/>
        <v>110858.2</v>
      </c>
      <c r="S473" s="283"/>
      <c r="T473" s="35"/>
      <c r="U473" s="22"/>
    </row>
    <row r="474" spans="1:21" ht="88.5" customHeight="1">
      <c r="A474" s="198">
        <v>770</v>
      </c>
      <c r="B474" s="25" t="s">
        <v>864</v>
      </c>
      <c r="C474" s="2" t="s">
        <v>450</v>
      </c>
      <c r="D474" s="2" t="s">
        <v>10</v>
      </c>
      <c r="E474" s="25" t="s">
        <v>370</v>
      </c>
      <c r="F474" s="2" t="s">
        <v>390</v>
      </c>
      <c r="G474" s="25" t="s">
        <v>352</v>
      </c>
      <c r="H474" s="2"/>
      <c r="I474" s="25"/>
      <c r="J474" s="25"/>
      <c r="K474" s="2"/>
      <c r="L474" s="25"/>
      <c r="M474" s="26">
        <f t="shared" ref="M474:R474" si="78">M475</f>
        <v>12145.1</v>
      </c>
      <c r="N474" s="26">
        <f t="shared" si="78"/>
        <v>12145.1</v>
      </c>
      <c r="O474" s="26">
        <f t="shared" si="78"/>
        <v>8659.7000000000007</v>
      </c>
      <c r="P474" s="26">
        <f t="shared" si="78"/>
        <v>9853.2999999999993</v>
      </c>
      <c r="Q474" s="26">
        <f t="shared" si="78"/>
        <v>10605.1</v>
      </c>
      <c r="R474" s="26">
        <f t="shared" si="78"/>
        <v>10602.8</v>
      </c>
      <c r="S474" s="283"/>
      <c r="T474" s="35"/>
      <c r="U474" s="22"/>
    </row>
    <row r="475" spans="1:21" ht="231" customHeight="1">
      <c r="A475" s="64"/>
      <c r="B475" s="39"/>
      <c r="C475" s="317" t="s">
        <v>854</v>
      </c>
      <c r="D475" s="318"/>
      <c r="E475" s="318"/>
      <c r="F475" s="318"/>
      <c r="G475" s="319"/>
      <c r="H475" s="38" t="s">
        <v>250</v>
      </c>
      <c r="I475" s="39" t="s">
        <v>351</v>
      </c>
      <c r="J475" s="39" t="s">
        <v>199</v>
      </c>
      <c r="K475" s="38" t="s">
        <v>288</v>
      </c>
      <c r="L475" s="39"/>
      <c r="M475" s="61">
        <v>12145.1</v>
      </c>
      <c r="N475" s="61">
        <v>12145.1</v>
      </c>
      <c r="O475" s="61">
        <v>8659.7000000000007</v>
      </c>
      <c r="P475" s="61">
        <v>9853.2999999999993</v>
      </c>
      <c r="Q475" s="61">
        <v>10605.1</v>
      </c>
      <c r="R475" s="61">
        <v>10602.8</v>
      </c>
      <c r="S475" s="283"/>
      <c r="T475" s="35"/>
      <c r="U475" s="22"/>
    </row>
    <row r="476" spans="1:21" ht="121.5" customHeight="1">
      <c r="A476" s="198" t="s">
        <v>331</v>
      </c>
      <c r="B476" s="25" t="s">
        <v>99</v>
      </c>
      <c r="C476" s="2" t="s">
        <v>451</v>
      </c>
      <c r="D476" s="25" t="s">
        <v>676</v>
      </c>
      <c r="E476" s="25" t="s">
        <v>370</v>
      </c>
      <c r="F476" s="2" t="s">
        <v>390</v>
      </c>
      <c r="G476" s="25" t="s">
        <v>352</v>
      </c>
      <c r="H476" s="2"/>
      <c r="I476" s="25"/>
      <c r="J476" s="25"/>
      <c r="K476" s="2"/>
      <c r="L476" s="25"/>
      <c r="M476" s="26">
        <f t="shared" ref="M476:R476" si="79">M477</f>
        <v>763.5</v>
      </c>
      <c r="N476" s="26">
        <f t="shared" si="79"/>
        <v>763.5</v>
      </c>
      <c r="O476" s="26">
        <f t="shared" si="79"/>
        <v>780</v>
      </c>
      <c r="P476" s="26">
        <f t="shared" si="79"/>
        <v>912</v>
      </c>
      <c r="Q476" s="26">
        <f t="shared" si="79"/>
        <v>456</v>
      </c>
      <c r="R476" s="26">
        <f t="shared" si="79"/>
        <v>456</v>
      </c>
      <c r="S476" s="284"/>
      <c r="T476" s="35"/>
      <c r="U476" s="22"/>
    </row>
    <row r="477" spans="1:21" ht="51.75" customHeight="1">
      <c r="A477" s="64"/>
      <c r="B477" s="39"/>
      <c r="C477" s="317" t="s">
        <v>537</v>
      </c>
      <c r="D477" s="318"/>
      <c r="E477" s="318"/>
      <c r="F477" s="318"/>
      <c r="G477" s="319"/>
      <c r="H477" s="38" t="s">
        <v>250</v>
      </c>
      <c r="I477" s="39" t="s">
        <v>351</v>
      </c>
      <c r="J477" s="39" t="s">
        <v>658</v>
      </c>
      <c r="K477" s="38" t="s">
        <v>119</v>
      </c>
      <c r="L477" s="39"/>
      <c r="M477" s="61">
        <v>763.5</v>
      </c>
      <c r="N477" s="61">
        <v>763.5</v>
      </c>
      <c r="O477" s="61">
        <v>780</v>
      </c>
      <c r="P477" s="61">
        <v>912</v>
      </c>
      <c r="Q477" s="61">
        <v>456</v>
      </c>
      <c r="R477" s="61">
        <v>456</v>
      </c>
      <c r="S477" s="283"/>
      <c r="T477" s="35"/>
      <c r="U477" s="22"/>
    </row>
    <row r="478" spans="1:21" ht="190.9" customHeight="1">
      <c r="A478" s="2" t="s">
        <v>331</v>
      </c>
      <c r="B478" s="25" t="s">
        <v>100</v>
      </c>
      <c r="C478" s="2" t="s">
        <v>452</v>
      </c>
      <c r="D478" s="25" t="s">
        <v>11</v>
      </c>
      <c r="E478" s="25" t="s">
        <v>370</v>
      </c>
      <c r="F478" s="2" t="s">
        <v>390</v>
      </c>
      <c r="G478" s="25" t="s">
        <v>352</v>
      </c>
      <c r="H478" s="2"/>
      <c r="I478" s="25"/>
      <c r="J478" s="25"/>
      <c r="K478" s="2"/>
      <c r="L478" s="25"/>
      <c r="M478" s="26">
        <f t="shared" ref="M478:R478" si="80">M479</f>
        <v>24318.799999999999</v>
      </c>
      <c r="N478" s="26">
        <f t="shared" si="80"/>
        <v>24318.799999999999</v>
      </c>
      <c r="O478" s="26">
        <f t="shared" si="80"/>
        <v>17906.5</v>
      </c>
      <c r="P478" s="26">
        <f t="shared" si="80"/>
        <v>20132.3</v>
      </c>
      <c r="Q478" s="26">
        <f t="shared" si="80"/>
        <v>21392</v>
      </c>
      <c r="R478" s="26">
        <f t="shared" si="80"/>
        <v>21382.400000000001</v>
      </c>
      <c r="S478" s="284"/>
      <c r="T478" s="35"/>
      <c r="U478" s="22"/>
    </row>
    <row r="479" spans="1:21" ht="231" customHeight="1">
      <c r="A479" s="64"/>
      <c r="B479" s="39"/>
      <c r="C479" s="317" t="s">
        <v>855</v>
      </c>
      <c r="D479" s="318"/>
      <c r="E479" s="318"/>
      <c r="F479" s="318"/>
      <c r="G479" s="319"/>
      <c r="H479" s="38" t="s">
        <v>250</v>
      </c>
      <c r="I479" s="39" t="s">
        <v>351</v>
      </c>
      <c r="J479" s="39" t="s">
        <v>200</v>
      </c>
      <c r="K479" s="38" t="s">
        <v>288</v>
      </c>
      <c r="L479" s="39"/>
      <c r="M479" s="61">
        <v>24318.799999999999</v>
      </c>
      <c r="N479" s="61">
        <v>24318.799999999999</v>
      </c>
      <c r="O479" s="61">
        <v>17906.5</v>
      </c>
      <c r="P479" s="61">
        <v>20132.3</v>
      </c>
      <c r="Q479" s="61">
        <v>21392</v>
      </c>
      <c r="R479" s="61">
        <v>21382.400000000001</v>
      </c>
      <c r="S479" s="283"/>
      <c r="T479" s="35"/>
      <c r="U479" s="22"/>
    </row>
    <row r="480" spans="1:21" ht="126" customHeight="1">
      <c r="A480" s="198">
        <v>770</v>
      </c>
      <c r="B480" s="25" t="s">
        <v>101</v>
      </c>
      <c r="C480" s="2" t="s">
        <v>453</v>
      </c>
      <c r="D480" s="25" t="s">
        <v>677</v>
      </c>
      <c r="E480" s="25" t="s">
        <v>370</v>
      </c>
      <c r="F480" s="2" t="s">
        <v>390</v>
      </c>
      <c r="G480" s="25" t="s">
        <v>352</v>
      </c>
      <c r="H480" s="2"/>
      <c r="I480" s="25"/>
      <c r="J480" s="25"/>
      <c r="K480" s="2"/>
      <c r="L480" s="25"/>
      <c r="M480" s="26">
        <f t="shared" ref="M480:R480" si="81">M481</f>
        <v>1184.9000000000001</v>
      </c>
      <c r="N480" s="26">
        <f t="shared" si="81"/>
        <v>1184.9000000000001</v>
      </c>
      <c r="O480" s="26">
        <f t="shared" si="81"/>
        <v>1205</v>
      </c>
      <c r="P480" s="26">
        <f t="shared" si="81"/>
        <v>1704.8</v>
      </c>
      <c r="Q480" s="26">
        <f t="shared" si="81"/>
        <v>1088.9000000000001</v>
      </c>
      <c r="R480" s="26">
        <f t="shared" si="81"/>
        <v>780.3</v>
      </c>
      <c r="S480" s="283"/>
      <c r="T480" s="35"/>
      <c r="U480" s="22"/>
    </row>
    <row r="481" spans="1:21" s="11" customFormat="1" ht="79.150000000000006" customHeight="1">
      <c r="A481" s="64"/>
      <c r="B481" s="39"/>
      <c r="C481" s="317" t="s">
        <v>538</v>
      </c>
      <c r="D481" s="318"/>
      <c r="E481" s="318"/>
      <c r="F481" s="318"/>
      <c r="G481" s="319"/>
      <c r="H481" s="38" t="s">
        <v>250</v>
      </c>
      <c r="I481" s="39" t="s">
        <v>351</v>
      </c>
      <c r="J481" s="39" t="s">
        <v>659</v>
      </c>
      <c r="K481" s="38" t="s">
        <v>119</v>
      </c>
      <c r="L481" s="39"/>
      <c r="M481" s="61">
        <v>1184.9000000000001</v>
      </c>
      <c r="N481" s="61">
        <v>1184.9000000000001</v>
      </c>
      <c r="O481" s="61">
        <v>1205</v>
      </c>
      <c r="P481" s="61">
        <v>1704.8</v>
      </c>
      <c r="Q481" s="61">
        <v>1088.9000000000001</v>
      </c>
      <c r="R481" s="61">
        <v>780.3</v>
      </c>
      <c r="S481" s="283"/>
      <c r="T481" s="35"/>
      <c r="U481" s="35"/>
    </row>
    <row r="482" spans="1:21" s="11" customFormat="1" ht="87.75" customHeight="1">
      <c r="A482" s="198">
        <v>770</v>
      </c>
      <c r="B482" s="25" t="s">
        <v>102</v>
      </c>
      <c r="C482" s="2" t="s">
        <v>454</v>
      </c>
      <c r="D482" s="25" t="s">
        <v>12</v>
      </c>
      <c r="E482" s="25" t="s">
        <v>370</v>
      </c>
      <c r="F482" s="2" t="s">
        <v>390</v>
      </c>
      <c r="G482" s="25" t="s">
        <v>352</v>
      </c>
      <c r="H482" s="2"/>
      <c r="I482" s="25"/>
      <c r="J482" s="25"/>
      <c r="K482" s="2"/>
      <c r="L482" s="25"/>
      <c r="M482" s="26">
        <f t="shared" ref="M482:R482" si="82">M483</f>
        <v>16126.4</v>
      </c>
      <c r="N482" s="26">
        <f t="shared" si="82"/>
        <v>16126.4</v>
      </c>
      <c r="O482" s="26">
        <f t="shared" si="82"/>
        <v>11622.6</v>
      </c>
      <c r="P482" s="26">
        <f t="shared" si="82"/>
        <v>13530.8</v>
      </c>
      <c r="Q482" s="26">
        <f t="shared" si="82"/>
        <v>12880</v>
      </c>
      <c r="R482" s="26">
        <f t="shared" si="82"/>
        <v>12865.5</v>
      </c>
      <c r="S482" s="283"/>
      <c r="T482" s="35"/>
      <c r="U482" s="35"/>
    </row>
    <row r="483" spans="1:21" ht="233.25" customHeight="1">
      <c r="A483" s="64"/>
      <c r="B483" s="39"/>
      <c r="C483" s="317" t="s">
        <v>856</v>
      </c>
      <c r="D483" s="318"/>
      <c r="E483" s="318"/>
      <c r="F483" s="318"/>
      <c r="G483" s="319"/>
      <c r="H483" s="38" t="s">
        <v>250</v>
      </c>
      <c r="I483" s="39" t="s">
        <v>351</v>
      </c>
      <c r="J483" s="39" t="s">
        <v>201</v>
      </c>
      <c r="K483" s="38" t="s">
        <v>288</v>
      </c>
      <c r="L483" s="39"/>
      <c r="M483" s="61">
        <v>16126.4</v>
      </c>
      <c r="N483" s="61">
        <v>16126.4</v>
      </c>
      <c r="O483" s="61">
        <v>11622.6</v>
      </c>
      <c r="P483" s="61">
        <v>13530.8</v>
      </c>
      <c r="Q483" s="61">
        <v>12880</v>
      </c>
      <c r="R483" s="61">
        <v>12865.5</v>
      </c>
      <c r="S483" s="283"/>
      <c r="T483" s="35"/>
      <c r="U483" s="22"/>
    </row>
    <row r="484" spans="1:21" ht="116.25" customHeight="1">
      <c r="A484" s="198">
        <v>770</v>
      </c>
      <c r="B484" s="25" t="s">
        <v>363</v>
      </c>
      <c r="C484" s="2" t="s">
        <v>455</v>
      </c>
      <c r="D484" s="25" t="s">
        <v>678</v>
      </c>
      <c r="E484" s="25" t="s">
        <v>370</v>
      </c>
      <c r="F484" s="2" t="s">
        <v>390</v>
      </c>
      <c r="G484" s="25" t="s">
        <v>352</v>
      </c>
      <c r="H484" s="2"/>
      <c r="I484" s="25"/>
      <c r="J484" s="25"/>
      <c r="K484" s="2"/>
      <c r="L484" s="25"/>
      <c r="M484" s="26">
        <f t="shared" ref="M484:R484" si="83">M485</f>
        <v>727.4</v>
      </c>
      <c r="N484" s="26">
        <f t="shared" si="83"/>
        <v>727.4</v>
      </c>
      <c r="O484" s="26">
        <f t="shared" si="83"/>
        <v>700</v>
      </c>
      <c r="P484" s="26">
        <f t="shared" si="83"/>
        <v>1108</v>
      </c>
      <c r="Q484" s="26">
        <f t="shared" si="83"/>
        <v>554</v>
      </c>
      <c r="R484" s="26">
        <f t="shared" si="83"/>
        <v>554</v>
      </c>
      <c r="S484" s="283"/>
      <c r="T484" s="35"/>
      <c r="U484" s="22"/>
    </row>
    <row r="485" spans="1:21" ht="57" customHeight="1">
      <c r="A485" s="64"/>
      <c r="B485" s="39"/>
      <c r="C485" s="317" t="s">
        <v>537</v>
      </c>
      <c r="D485" s="318"/>
      <c r="E485" s="318"/>
      <c r="F485" s="318"/>
      <c r="G485" s="319"/>
      <c r="H485" s="38">
        <v>10</v>
      </c>
      <c r="I485" s="266" t="s">
        <v>254</v>
      </c>
      <c r="J485" s="39" t="s">
        <v>660</v>
      </c>
      <c r="K485" s="38" t="s">
        <v>119</v>
      </c>
      <c r="L485" s="39"/>
      <c r="M485" s="61">
        <v>727.4</v>
      </c>
      <c r="N485" s="61">
        <v>727.4</v>
      </c>
      <c r="O485" s="61">
        <v>700</v>
      </c>
      <c r="P485" s="61">
        <v>1108</v>
      </c>
      <c r="Q485" s="61">
        <v>554</v>
      </c>
      <c r="R485" s="61">
        <v>554</v>
      </c>
      <c r="S485" s="283"/>
      <c r="T485" s="35"/>
      <c r="U485" s="22"/>
    </row>
    <row r="486" spans="1:21" ht="218.25" customHeight="1">
      <c r="A486" s="198">
        <v>770</v>
      </c>
      <c r="B486" s="25" t="s">
        <v>865</v>
      </c>
      <c r="C486" s="2" t="s">
        <v>487</v>
      </c>
      <c r="D486" s="2" t="s">
        <v>136</v>
      </c>
      <c r="E486" s="25" t="s">
        <v>137</v>
      </c>
      <c r="F486" s="2" t="s">
        <v>138</v>
      </c>
      <c r="G486" s="25" t="s">
        <v>352</v>
      </c>
      <c r="H486" s="2"/>
      <c r="I486" s="25"/>
      <c r="J486" s="25"/>
      <c r="K486" s="2"/>
      <c r="L486" s="25"/>
      <c r="M486" s="26">
        <f t="shared" ref="M486:R486" si="84">M487</f>
        <v>292.39999999999998</v>
      </c>
      <c r="N486" s="26">
        <f t="shared" si="84"/>
        <v>292.39999999999998</v>
      </c>
      <c r="O486" s="26">
        <f t="shared" si="84"/>
        <v>315.2</v>
      </c>
      <c r="P486" s="26">
        <f t="shared" si="84"/>
        <v>281.89999999999998</v>
      </c>
      <c r="Q486" s="26">
        <f t="shared" si="84"/>
        <v>281.89999999999998</v>
      </c>
      <c r="R486" s="26">
        <f t="shared" si="84"/>
        <v>281.89999999999998</v>
      </c>
      <c r="S486" s="283"/>
      <c r="T486" s="35"/>
      <c r="U486" s="22"/>
    </row>
    <row r="487" spans="1:21" ht="23.25" customHeight="1">
      <c r="A487" s="64"/>
      <c r="B487" s="39"/>
      <c r="C487" s="317" t="s">
        <v>751</v>
      </c>
      <c r="D487" s="318"/>
      <c r="E487" s="318"/>
      <c r="F487" s="318"/>
      <c r="G487" s="319"/>
      <c r="H487" s="38">
        <v>10</v>
      </c>
      <c r="I487" s="39" t="s">
        <v>254</v>
      </c>
      <c r="J487" s="39" t="s">
        <v>202</v>
      </c>
      <c r="K487" s="38" t="s">
        <v>128</v>
      </c>
      <c r="L487" s="39"/>
      <c r="M487" s="61">
        <v>292.39999999999998</v>
      </c>
      <c r="N487" s="61">
        <v>292.39999999999998</v>
      </c>
      <c r="O487" s="61">
        <v>315.2</v>
      </c>
      <c r="P487" s="61">
        <v>281.89999999999998</v>
      </c>
      <c r="Q487" s="61">
        <v>281.89999999999998</v>
      </c>
      <c r="R487" s="61">
        <v>281.89999999999998</v>
      </c>
      <c r="S487" s="284"/>
      <c r="T487" s="35"/>
      <c r="U487" s="22"/>
    </row>
    <row r="488" spans="1:21" ht="67.5" customHeight="1">
      <c r="A488" s="198">
        <v>770</v>
      </c>
      <c r="B488" s="25" t="s">
        <v>866</v>
      </c>
      <c r="C488" s="2" t="s">
        <v>238</v>
      </c>
      <c r="D488" s="25" t="s">
        <v>388</v>
      </c>
      <c r="E488" s="25" t="s">
        <v>370</v>
      </c>
      <c r="F488" s="2" t="s">
        <v>389</v>
      </c>
      <c r="G488" s="25" t="s">
        <v>352</v>
      </c>
      <c r="H488" s="2"/>
      <c r="I488" s="25"/>
      <c r="J488" s="25"/>
      <c r="K488" s="2"/>
      <c r="L488" s="25"/>
      <c r="M488" s="26">
        <f t="shared" ref="M488:R488" si="85">M489+M490</f>
        <v>5391.1</v>
      </c>
      <c r="N488" s="26">
        <f t="shared" si="85"/>
        <v>5391.1</v>
      </c>
      <c r="O488" s="26">
        <f t="shared" si="85"/>
        <v>5671.5999999999995</v>
      </c>
      <c r="P488" s="26">
        <f t="shared" si="85"/>
        <v>5735.3</v>
      </c>
      <c r="Q488" s="26">
        <f t="shared" si="85"/>
        <v>5735.3</v>
      </c>
      <c r="R488" s="26">
        <f t="shared" si="85"/>
        <v>5735.3</v>
      </c>
      <c r="S488" s="283"/>
      <c r="T488" s="35"/>
      <c r="U488" s="22"/>
    </row>
    <row r="489" spans="1:21" ht="15.75" customHeight="1">
      <c r="A489" s="64"/>
      <c r="B489" s="39"/>
      <c r="C489" s="338" t="s">
        <v>751</v>
      </c>
      <c r="D489" s="339"/>
      <c r="E489" s="339"/>
      <c r="F489" s="339"/>
      <c r="G489" s="340"/>
      <c r="H489" s="38">
        <v>10</v>
      </c>
      <c r="I489" s="39" t="s">
        <v>80</v>
      </c>
      <c r="J489" s="39" t="s">
        <v>203</v>
      </c>
      <c r="K489" s="38" t="s">
        <v>120</v>
      </c>
      <c r="L489" s="39"/>
      <c r="M489" s="61"/>
      <c r="N489" s="61"/>
      <c r="O489" s="61">
        <v>56.7</v>
      </c>
      <c r="P489" s="61"/>
      <c r="Q489" s="61"/>
      <c r="R489" s="61"/>
      <c r="S489" s="284"/>
      <c r="T489" s="35"/>
      <c r="U489" s="22"/>
    </row>
    <row r="490" spans="1:21" ht="20.25" customHeight="1">
      <c r="A490" s="38"/>
      <c r="B490" s="39"/>
      <c r="C490" s="341"/>
      <c r="D490" s="342"/>
      <c r="E490" s="342"/>
      <c r="F490" s="342"/>
      <c r="G490" s="343"/>
      <c r="H490" s="38">
        <v>10</v>
      </c>
      <c r="I490" s="39" t="s">
        <v>80</v>
      </c>
      <c r="J490" s="39" t="s">
        <v>203</v>
      </c>
      <c r="K490" s="38" t="s">
        <v>128</v>
      </c>
      <c r="L490" s="39"/>
      <c r="M490" s="61">
        <v>5391.1</v>
      </c>
      <c r="N490" s="61">
        <v>5391.1</v>
      </c>
      <c r="O490" s="61">
        <v>5614.9</v>
      </c>
      <c r="P490" s="61">
        <v>5735.3</v>
      </c>
      <c r="Q490" s="61">
        <v>5735.3</v>
      </c>
      <c r="R490" s="61">
        <v>5735.3</v>
      </c>
      <c r="S490" s="284"/>
      <c r="T490" s="35"/>
      <c r="U490" s="22"/>
    </row>
    <row r="491" spans="1:21" ht="139.5" customHeight="1">
      <c r="A491" s="2" t="s">
        <v>331</v>
      </c>
      <c r="B491" s="25" t="s">
        <v>867</v>
      </c>
      <c r="C491" s="3" t="s">
        <v>488</v>
      </c>
      <c r="D491" s="3" t="s">
        <v>116</v>
      </c>
      <c r="E491" s="25" t="s">
        <v>370</v>
      </c>
      <c r="F491" s="2" t="s">
        <v>390</v>
      </c>
      <c r="G491" s="25" t="s">
        <v>352</v>
      </c>
      <c r="H491" s="2"/>
      <c r="I491" s="25"/>
      <c r="J491" s="25"/>
      <c r="K491" s="2"/>
      <c r="L491" s="25"/>
      <c r="M491" s="26">
        <f t="shared" ref="M491:R491" si="86">M492</f>
        <v>54731.8</v>
      </c>
      <c r="N491" s="26">
        <f t="shared" si="86"/>
        <v>54731.8</v>
      </c>
      <c r="O491" s="26">
        <f t="shared" si="86"/>
        <v>60306.3</v>
      </c>
      <c r="P491" s="26">
        <f t="shared" si="86"/>
        <v>58200</v>
      </c>
      <c r="Q491" s="26">
        <f t="shared" si="86"/>
        <v>58200</v>
      </c>
      <c r="R491" s="26">
        <f t="shared" si="86"/>
        <v>58200</v>
      </c>
      <c r="S491" s="283"/>
      <c r="T491" s="35"/>
      <c r="U491" s="22"/>
    </row>
    <row r="492" spans="1:21" ht="21.75" customHeight="1">
      <c r="A492" s="38"/>
      <c r="B492" s="39"/>
      <c r="C492" s="317" t="s">
        <v>761</v>
      </c>
      <c r="D492" s="318"/>
      <c r="E492" s="318"/>
      <c r="F492" s="318"/>
      <c r="G492" s="319"/>
      <c r="H492" s="38" t="s">
        <v>250</v>
      </c>
      <c r="I492" s="39" t="s">
        <v>351</v>
      </c>
      <c r="J492" s="39" t="s">
        <v>204</v>
      </c>
      <c r="K492" s="38" t="s">
        <v>288</v>
      </c>
      <c r="L492" s="39"/>
      <c r="M492" s="61">
        <v>54731.8</v>
      </c>
      <c r="N492" s="61">
        <v>54731.8</v>
      </c>
      <c r="O492" s="61">
        <v>60306.3</v>
      </c>
      <c r="P492" s="61">
        <v>58200</v>
      </c>
      <c r="Q492" s="61">
        <v>58200</v>
      </c>
      <c r="R492" s="61">
        <v>58200</v>
      </c>
      <c r="S492" s="283"/>
      <c r="T492" s="35"/>
      <c r="U492" s="22"/>
    </row>
    <row r="493" spans="1:21" ht="202.15" customHeight="1">
      <c r="A493" s="265" t="s">
        <v>331</v>
      </c>
      <c r="B493" s="130" t="s">
        <v>305</v>
      </c>
      <c r="C493" s="191" t="s">
        <v>186</v>
      </c>
      <c r="D493" s="130" t="s">
        <v>86</v>
      </c>
      <c r="E493" s="130" t="s">
        <v>87</v>
      </c>
      <c r="F493" s="192" t="s">
        <v>390</v>
      </c>
      <c r="G493" s="130" t="s">
        <v>352</v>
      </c>
      <c r="H493" s="192"/>
      <c r="I493" s="130"/>
      <c r="J493" s="130"/>
      <c r="K493" s="192"/>
      <c r="L493" s="130"/>
      <c r="M493" s="126">
        <f t="shared" ref="M493:R493" si="87">M495+M496+M501+M502+M506+M510+M504+M508</f>
        <v>113866.39999999998</v>
      </c>
      <c r="N493" s="126">
        <f t="shared" si="87"/>
        <v>113866.39999999998</v>
      </c>
      <c r="O493" s="126">
        <f t="shared" si="87"/>
        <v>105039.2</v>
      </c>
      <c r="P493" s="126">
        <f t="shared" si="87"/>
        <v>125192.50000000001</v>
      </c>
      <c r="Q493" s="126">
        <f t="shared" si="87"/>
        <v>116056.00000000001</v>
      </c>
      <c r="R493" s="126">
        <f t="shared" si="87"/>
        <v>116005.7</v>
      </c>
      <c r="S493" s="283"/>
      <c r="T493" s="35"/>
      <c r="U493" s="22"/>
    </row>
    <row r="494" spans="1:21" ht="233.25" customHeight="1">
      <c r="A494" s="198">
        <v>770</v>
      </c>
      <c r="B494" s="25" t="s">
        <v>868</v>
      </c>
      <c r="C494" s="3" t="s">
        <v>489</v>
      </c>
      <c r="D494" s="3" t="s">
        <v>125</v>
      </c>
      <c r="E494" s="25" t="s">
        <v>370</v>
      </c>
      <c r="F494" s="2" t="s">
        <v>390</v>
      </c>
      <c r="G494" s="25" t="s">
        <v>352</v>
      </c>
      <c r="H494" s="2"/>
      <c r="I494" s="25"/>
      <c r="J494" s="25"/>
      <c r="K494" s="2"/>
      <c r="L494" s="25"/>
      <c r="M494" s="26">
        <f t="shared" ref="M494:R494" si="88">M495</f>
        <v>69883.399999999994</v>
      </c>
      <c r="N494" s="26">
        <f t="shared" si="88"/>
        <v>69883.399999999994</v>
      </c>
      <c r="O494" s="26">
        <f t="shared" si="88"/>
        <v>73342.399999999994</v>
      </c>
      <c r="P494" s="26">
        <f t="shared" si="88"/>
        <v>86658</v>
      </c>
      <c r="Q494" s="26">
        <f t="shared" si="88"/>
        <v>79361.399999999994</v>
      </c>
      <c r="R494" s="26">
        <f t="shared" si="88"/>
        <v>79362.7</v>
      </c>
      <c r="S494" s="283"/>
      <c r="T494" s="35"/>
      <c r="U494" s="22"/>
    </row>
    <row r="495" spans="1:21" ht="21.75" customHeight="1">
      <c r="A495" s="38"/>
      <c r="B495" s="39"/>
      <c r="C495" s="317" t="s">
        <v>761</v>
      </c>
      <c r="D495" s="318"/>
      <c r="E495" s="318"/>
      <c r="F495" s="318"/>
      <c r="G495" s="319"/>
      <c r="H495" s="38" t="s">
        <v>250</v>
      </c>
      <c r="I495" s="39" t="s">
        <v>75</v>
      </c>
      <c r="J495" s="39" t="s">
        <v>209</v>
      </c>
      <c r="K495" s="38" t="s">
        <v>288</v>
      </c>
      <c r="L495" s="39"/>
      <c r="M495" s="61">
        <v>69883.399999999994</v>
      </c>
      <c r="N495" s="61">
        <v>69883.399999999994</v>
      </c>
      <c r="O495" s="61">
        <v>73342.399999999994</v>
      </c>
      <c r="P495" s="61">
        <v>86658</v>
      </c>
      <c r="Q495" s="61">
        <v>79361.399999999994</v>
      </c>
      <c r="R495" s="61">
        <v>79362.7</v>
      </c>
      <c r="S495" s="283"/>
      <c r="T495" s="35"/>
      <c r="U495" s="22"/>
    </row>
    <row r="496" spans="1:21" ht="150" customHeight="1">
      <c r="A496" s="2" t="s">
        <v>331</v>
      </c>
      <c r="B496" s="25" t="s">
        <v>869</v>
      </c>
      <c r="C496" s="2" t="s">
        <v>490</v>
      </c>
      <c r="D496" s="25" t="s">
        <v>140</v>
      </c>
      <c r="E496" s="25" t="s">
        <v>370</v>
      </c>
      <c r="F496" s="2" t="s">
        <v>371</v>
      </c>
      <c r="G496" s="25" t="s">
        <v>352</v>
      </c>
      <c r="H496" s="2"/>
      <c r="I496" s="25"/>
      <c r="J496" s="25"/>
      <c r="K496" s="2"/>
      <c r="L496" s="25"/>
      <c r="M496" s="26">
        <f t="shared" ref="M496:R496" si="89">M499+M498+M497</f>
        <v>2335.9</v>
      </c>
      <c r="N496" s="26">
        <f t="shared" si="89"/>
        <v>2335.9</v>
      </c>
      <c r="O496" s="26">
        <f t="shared" si="89"/>
        <v>2332</v>
      </c>
      <c r="P496" s="26">
        <f t="shared" si="89"/>
        <v>2409</v>
      </c>
      <c r="Q496" s="26">
        <f t="shared" si="89"/>
        <v>2292</v>
      </c>
      <c r="R496" s="26">
        <f t="shared" si="89"/>
        <v>2292</v>
      </c>
      <c r="S496" s="283"/>
      <c r="T496" s="35"/>
      <c r="U496" s="22"/>
    </row>
    <row r="497" spans="1:21" ht="38.450000000000003" customHeight="1">
      <c r="A497" s="64"/>
      <c r="B497" s="57"/>
      <c r="C497" s="317" t="s">
        <v>539</v>
      </c>
      <c r="D497" s="318"/>
      <c r="E497" s="318"/>
      <c r="F497" s="318"/>
      <c r="G497" s="319"/>
      <c r="H497" s="38" t="s">
        <v>250</v>
      </c>
      <c r="I497" s="39" t="s">
        <v>75</v>
      </c>
      <c r="J497" s="39" t="s">
        <v>661</v>
      </c>
      <c r="K497" s="38" t="s">
        <v>119</v>
      </c>
      <c r="L497" s="57"/>
      <c r="M497" s="75">
        <v>123</v>
      </c>
      <c r="N497" s="75">
        <v>123</v>
      </c>
      <c r="O497" s="75">
        <v>65</v>
      </c>
      <c r="P497" s="75">
        <v>65</v>
      </c>
      <c r="Q497" s="75"/>
      <c r="R497" s="75"/>
      <c r="S497" s="283"/>
      <c r="T497" s="197"/>
      <c r="U497" s="22"/>
    </row>
    <row r="498" spans="1:21" ht="39.75" customHeight="1">
      <c r="A498" s="64"/>
      <c r="B498" s="57"/>
      <c r="C498" s="317" t="s">
        <v>539</v>
      </c>
      <c r="D498" s="318"/>
      <c r="E498" s="318"/>
      <c r="F498" s="318"/>
      <c r="G498" s="319"/>
      <c r="H498" s="38" t="s">
        <v>250</v>
      </c>
      <c r="I498" s="39" t="s">
        <v>75</v>
      </c>
      <c r="J498" s="39" t="s">
        <v>662</v>
      </c>
      <c r="K498" s="38" t="s">
        <v>119</v>
      </c>
      <c r="L498" s="39"/>
      <c r="M498" s="75">
        <v>134.9</v>
      </c>
      <c r="N498" s="75">
        <v>134.9</v>
      </c>
      <c r="O498" s="75">
        <v>52</v>
      </c>
      <c r="P498" s="75">
        <v>52</v>
      </c>
      <c r="Q498" s="75"/>
      <c r="R498" s="75"/>
      <c r="S498" s="283"/>
      <c r="T498" s="35"/>
      <c r="U498" s="22"/>
    </row>
    <row r="499" spans="1:21" ht="26.25" customHeight="1">
      <c r="A499" s="38"/>
      <c r="B499" s="39"/>
      <c r="C499" s="317" t="s">
        <v>762</v>
      </c>
      <c r="D499" s="318"/>
      <c r="E499" s="318"/>
      <c r="F499" s="318"/>
      <c r="G499" s="319"/>
      <c r="H499" s="38" t="s">
        <v>250</v>
      </c>
      <c r="I499" s="39" t="s">
        <v>75</v>
      </c>
      <c r="J499" s="39">
        <v>1520171470</v>
      </c>
      <c r="K499" s="38" t="s">
        <v>119</v>
      </c>
      <c r="L499" s="39"/>
      <c r="M499" s="61">
        <v>2078</v>
      </c>
      <c r="N499" s="61">
        <v>2078</v>
      </c>
      <c r="O499" s="75">
        <v>2215</v>
      </c>
      <c r="P499" s="75">
        <v>2292</v>
      </c>
      <c r="Q499" s="75">
        <v>2292</v>
      </c>
      <c r="R499" s="75">
        <v>2292</v>
      </c>
      <c r="S499" s="283"/>
      <c r="T499" s="35"/>
      <c r="U499" s="22"/>
    </row>
    <row r="500" spans="1:21" ht="153.75" customHeight="1">
      <c r="A500" s="2" t="s">
        <v>331</v>
      </c>
      <c r="B500" s="119" t="s">
        <v>870</v>
      </c>
      <c r="C500" s="198" t="s">
        <v>6</v>
      </c>
      <c r="D500" s="119" t="s">
        <v>694</v>
      </c>
      <c r="E500" s="25" t="s">
        <v>370</v>
      </c>
      <c r="F500" s="2" t="s">
        <v>390</v>
      </c>
      <c r="G500" s="25" t="s">
        <v>352</v>
      </c>
      <c r="H500" s="2"/>
      <c r="I500" s="25"/>
      <c r="J500" s="25"/>
      <c r="K500" s="2"/>
      <c r="L500" s="25"/>
      <c r="M500" s="26">
        <f t="shared" ref="M500:R500" si="90">M501</f>
        <v>155.19999999999999</v>
      </c>
      <c r="N500" s="26">
        <f t="shared" si="90"/>
        <v>155.19999999999999</v>
      </c>
      <c r="O500" s="26">
        <f t="shared" si="90"/>
        <v>162.19999999999999</v>
      </c>
      <c r="P500" s="26">
        <f t="shared" si="90"/>
        <v>481.1</v>
      </c>
      <c r="Q500" s="26">
        <f t="shared" si="90"/>
        <v>481.1</v>
      </c>
      <c r="R500" s="26">
        <f t="shared" si="90"/>
        <v>481.1</v>
      </c>
      <c r="S500" s="283"/>
      <c r="T500" s="35"/>
      <c r="U500" s="22"/>
    </row>
    <row r="501" spans="1:21" ht="20.25" customHeight="1">
      <c r="A501" s="64"/>
      <c r="B501" s="39"/>
      <c r="C501" s="317" t="s">
        <v>761</v>
      </c>
      <c r="D501" s="318"/>
      <c r="E501" s="318"/>
      <c r="F501" s="318"/>
      <c r="G501" s="319"/>
      <c r="H501" s="38" t="s">
        <v>250</v>
      </c>
      <c r="I501" s="39" t="s">
        <v>75</v>
      </c>
      <c r="J501" s="39" t="s">
        <v>221</v>
      </c>
      <c r="K501" s="38" t="s">
        <v>119</v>
      </c>
      <c r="L501" s="39"/>
      <c r="M501" s="61">
        <v>155.19999999999999</v>
      </c>
      <c r="N501" s="61">
        <v>155.19999999999999</v>
      </c>
      <c r="O501" s="61">
        <v>162.19999999999999</v>
      </c>
      <c r="P501" s="61">
        <v>481.1</v>
      </c>
      <c r="Q501" s="61">
        <v>481.1</v>
      </c>
      <c r="R501" s="61">
        <v>481.1</v>
      </c>
      <c r="S501" s="283"/>
      <c r="T501" s="35"/>
      <c r="U501" s="22"/>
    </row>
    <row r="502" spans="1:21" ht="102" customHeight="1">
      <c r="A502" s="198">
        <v>770</v>
      </c>
      <c r="B502" s="25" t="s">
        <v>871</v>
      </c>
      <c r="C502" s="2" t="s">
        <v>456</v>
      </c>
      <c r="D502" s="25" t="s">
        <v>13</v>
      </c>
      <c r="E502" s="25" t="s">
        <v>370</v>
      </c>
      <c r="F502" s="2" t="s">
        <v>390</v>
      </c>
      <c r="G502" s="25" t="s">
        <v>352</v>
      </c>
      <c r="H502" s="2"/>
      <c r="I502" s="25"/>
      <c r="J502" s="25"/>
      <c r="K502" s="2"/>
      <c r="L502" s="25"/>
      <c r="M502" s="26">
        <f t="shared" ref="M502:R502" si="91">M503</f>
        <v>9448.1</v>
      </c>
      <c r="N502" s="26">
        <f t="shared" si="91"/>
        <v>9448.1</v>
      </c>
      <c r="O502" s="26">
        <f t="shared" si="91"/>
        <v>6694.1</v>
      </c>
      <c r="P502" s="26">
        <f t="shared" si="91"/>
        <v>8050</v>
      </c>
      <c r="Q502" s="26">
        <f t="shared" si="91"/>
        <v>6866.6</v>
      </c>
      <c r="R502" s="26">
        <f t="shared" si="91"/>
        <v>6860.4</v>
      </c>
      <c r="S502" s="283"/>
      <c r="T502" s="35"/>
      <c r="U502" s="22"/>
    </row>
    <row r="503" spans="1:21" ht="240" customHeight="1">
      <c r="A503" s="64"/>
      <c r="B503" s="39"/>
      <c r="C503" s="317" t="s">
        <v>857</v>
      </c>
      <c r="D503" s="318"/>
      <c r="E503" s="318"/>
      <c r="F503" s="318"/>
      <c r="G503" s="319"/>
      <c r="H503" s="38" t="s">
        <v>250</v>
      </c>
      <c r="I503" s="39" t="s">
        <v>75</v>
      </c>
      <c r="J503" s="39" t="s">
        <v>207</v>
      </c>
      <c r="K503" s="38" t="s">
        <v>288</v>
      </c>
      <c r="L503" s="39"/>
      <c r="M503" s="61">
        <v>9448.1</v>
      </c>
      <c r="N503" s="61">
        <v>9448.1</v>
      </c>
      <c r="O503" s="61">
        <v>6694.1</v>
      </c>
      <c r="P503" s="61">
        <v>8050</v>
      </c>
      <c r="Q503" s="61">
        <v>6866.6</v>
      </c>
      <c r="R503" s="61">
        <v>6860.4</v>
      </c>
      <c r="S503" s="283"/>
      <c r="T503" s="35"/>
      <c r="U503" s="22"/>
    </row>
    <row r="504" spans="1:21" ht="98.25" customHeight="1">
      <c r="A504" s="198">
        <v>770</v>
      </c>
      <c r="B504" s="25" t="s">
        <v>872</v>
      </c>
      <c r="C504" s="2" t="s">
        <v>458</v>
      </c>
      <c r="D504" s="25" t="s">
        <v>177</v>
      </c>
      <c r="E504" s="25" t="s">
        <v>370</v>
      </c>
      <c r="F504" s="2" t="s">
        <v>390</v>
      </c>
      <c r="G504" s="25" t="s">
        <v>352</v>
      </c>
      <c r="H504" s="2"/>
      <c r="I504" s="25"/>
      <c r="J504" s="25"/>
      <c r="K504" s="2"/>
      <c r="L504" s="25"/>
      <c r="M504" s="26">
        <f t="shared" ref="M504:R504" si="92">M505</f>
        <v>1448</v>
      </c>
      <c r="N504" s="26">
        <f t="shared" si="92"/>
        <v>1448</v>
      </c>
      <c r="O504" s="26">
        <f t="shared" si="92"/>
        <v>1390.9</v>
      </c>
      <c r="P504" s="26">
        <f t="shared" si="92"/>
        <v>1367.3</v>
      </c>
      <c r="Q504" s="26">
        <f t="shared" si="92"/>
        <v>1367.3</v>
      </c>
      <c r="R504" s="26">
        <f t="shared" si="92"/>
        <v>1367.3</v>
      </c>
      <c r="S504" s="283"/>
      <c r="T504" s="35"/>
      <c r="U504" s="22"/>
    </row>
    <row r="505" spans="1:21" ht="67.5" customHeight="1">
      <c r="A505" s="64"/>
      <c r="B505" s="57"/>
      <c r="C505" s="317" t="s">
        <v>540</v>
      </c>
      <c r="D505" s="318"/>
      <c r="E505" s="318"/>
      <c r="F505" s="318"/>
      <c r="G505" s="319"/>
      <c r="H505" s="38" t="s">
        <v>250</v>
      </c>
      <c r="I505" s="39" t="s">
        <v>75</v>
      </c>
      <c r="J505" s="39" t="s">
        <v>663</v>
      </c>
      <c r="K505" s="38" t="s">
        <v>119</v>
      </c>
      <c r="L505" s="57"/>
      <c r="M505" s="75">
        <v>1448</v>
      </c>
      <c r="N505" s="75">
        <v>1448</v>
      </c>
      <c r="O505" s="75">
        <v>1390.9</v>
      </c>
      <c r="P505" s="75">
        <v>1367.3</v>
      </c>
      <c r="Q505" s="75">
        <v>1367.3</v>
      </c>
      <c r="R505" s="75">
        <v>1367.3</v>
      </c>
      <c r="S505" s="283"/>
      <c r="T505" s="35"/>
      <c r="U505" s="22"/>
    </row>
    <row r="506" spans="1:21" ht="82.5" customHeight="1">
      <c r="A506" s="198">
        <v>770</v>
      </c>
      <c r="B506" s="25" t="s">
        <v>873</v>
      </c>
      <c r="C506" s="2" t="s">
        <v>457</v>
      </c>
      <c r="D506" s="25" t="s">
        <v>14</v>
      </c>
      <c r="E506" s="25" t="s">
        <v>370</v>
      </c>
      <c r="F506" s="2" t="s">
        <v>390</v>
      </c>
      <c r="G506" s="25" t="s">
        <v>352</v>
      </c>
      <c r="H506" s="2"/>
      <c r="I506" s="25"/>
      <c r="J506" s="25"/>
      <c r="K506" s="2"/>
      <c r="L506" s="25"/>
      <c r="M506" s="26">
        <f t="shared" ref="M506:R506" si="93">M507</f>
        <v>10025.9</v>
      </c>
      <c r="N506" s="26">
        <f t="shared" si="93"/>
        <v>10025.9</v>
      </c>
      <c r="O506" s="26">
        <f t="shared" si="93"/>
        <v>7228.7</v>
      </c>
      <c r="P506" s="26">
        <f t="shared" si="93"/>
        <v>8632.7999999999993</v>
      </c>
      <c r="Q506" s="26">
        <f t="shared" si="93"/>
        <v>7999.5</v>
      </c>
      <c r="R506" s="26">
        <f t="shared" si="93"/>
        <v>7963.9</v>
      </c>
      <c r="S506" s="283"/>
      <c r="T506" s="35"/>
      <c r="U506" s="22"/>
    </row>
    <row r="507" spans="1:21" ht="222.75" customHeight="1">
      <c r="A507" s="64"/>
      <c r="B507" s="39"/>
      <c r="C507" s="317" t="s">
        <v>858</v>
      </c>
      <c r="D507" s="318"/>
      <c r="E507" s="318"/>
      <c r="F507" s="318"/>
      <c r="G507" s="319"/>
      <c r="H507" s="38" t="s">
        <v>250</v>
      </c>
      <c r="I507" s="39" t="s">
        <v>75</v>
      </c>
      <c r="J507" s="39" t="s">
        <v>222</v>
      </c>
      <c r="K507" s="38" t="s">
        <v>288</v>
      </c>
      <c r="L507" s="39"/>
      <c r="M507" s="61">
        <v>10025.9</v>
      </c>
      <c r="N507" s="61">
        <v>10025.9</v>
      </c>
      <c r="O507" s="61">
        <v>7228.7</v>
      </c>
      <c r="P507" s="61">
        <v>8632.7999999999993</v>
      </c>
      <c r="Q507" s="61">
        <v>7999.5</v>
      </c>
      <c r="R507" s="61">
        <v>7963.9</v>
      </c>
      <c r="S507" s="283"/>
      <c r="T507" s="35"/>
      <c r="U507" s="22"/>
    </row>
    <row r="508" spans="1:21" ht="93.75" customHeight="1">
      <c r="A508" s="198">
        <v>770</v>
      </c>
      <c r="B508" s="25" t="s">
        <v>874</v>
      </c>
      <c r="C508" s="2" t="s">
        <v>665</v>
      </c>
      <c r="D508" s="25" t="s">
        <v>177</v>
      </c>
      <c r="E508" s="25" t="s">
        <v>370</v>
      </c>
      <c r="F508" s="2" t="s">
        <v>390</v>
      </c>
      <c r="G508" s="25" t="s">
        <v>352</v>
      </c>
      <c r="H508" s="2"/>
      <c r="I508" s="25"/>
      <c r="J508" s="25"/>
      <c r="K508" s="2"/>
      <c r="L508" s="25"/>
      <c r="M508" s="26">
        <f t="shared" ref="M508:R508" si="94">M509</f>
        <v>1195.9000000000001</v>
      </c>
      <c r="N508" s="26">
        <f t="shared" si="94"/>
        <v>1195.9000000000001</v>
      </c>
      <c r="O508" s="26">
        <f t="shared" si="94"/>
        <v>1154.0999999999999</v>
      </c>
      <c r="P508" s="26">
        <f t="shared" si="94"/>
        <v>1183.5</v>
      </c>
      <c r="Q508" s="26">
        <f t="shared" si="94"/>
        <v>1183.5</v>
      </c>
      <c r="R508" s="26">
        <f t="shared" si="94"/>
        <v>1183.5</v>
      </c>
      <c r="S508" s="283"/>
      <c r="T508" s="35"/>
      <c r="U508" s="22"/>
    </row>
    <row r="509" spans="1:21" ht="45.75" customHeight="1">
      <c r="A509" s="64"/>
      <c r="B509" s="57"/>
      <c r="C509" s="317" t="s">
        <v>541</v>
      </c>
      <c r="D509" s="318"/>
      <c r="E509" s="318"/>
      <c r="F509" s="318"/>
      <c r="G509" s="319"/>
      <c r="H509" s="38" t="s">
        <v>250</v>
      </c>
      <c r="I509" s="39" t="s">
        <v>75</v>
      </c>
      <c r="J509" s="39" t="s">
        <v>664</v>
      </c>
      <c r="K509" s="38" t="s">
        <v>119</v>
      </c>
      <c r="L509" s="57"/>
      <c r="M509" s="75">
        <v>1195.9000000000001</v>
      </c>
      <c r="N509" s="75">
        <v>1195.9000000000001</v>
      </c>
      <c r="O509" s="75">
        <v>1154.0999999999999</v>
      </c>
      <c r="P509" s="75">
        <v>1183.5</v>
      </c>
      <c r="Q509" s="75">
        <v>1183.5</v>
      </c>
      <c r="R509" s="75">
        <v>1183.5</v>
      </c>
      <c r="S509" s="283"/>
      <c r="T509" s="35"/>
      <c r="U509" s="22"/>
    </row>
    <row r="510" spans="1:21" ht="91.5" customHeight="1">
      <c r="A510" s="198">
        <v>770</v>
      </c>
      <c r="B510" s="25" t="s">
        <v>875</v>
      </c>
      <c r="C510" s="3" t="s">
        <v>459</v>
      </c>
      <c r="D510" s="3" t="s">
        <v>15</v>
      </c>
      <c r="E510" s="25" t="s">
        <v>370</v>
      </c>
      <c r="F510" s="2" t="s">
        <v>390</v>
      </c>
      <c r="G510" s="25" t="s">
        <v>352</v>
      </c>
      <c r="H510" s="2"/>
      <c r="I510" s="25"/>
      <c r="J510" s="25"/>
      <c r="K510" s="2"/>
      <c r="L510" s="25"/>
      <c r="M510" s="26">
        <f t="shared" ref="M510:R510" si="95">M512+M511</f>
        <v>19374</v>
      </c>
      <c r="N510" s="26">
        <f t="shared" si="95"/>
        <v>19374</v>
      </c>
      <c r="O510" s="26">
        <f t="shared" si="95"/>
        <v>12734.8</v>
      </c>
      <c r="P510" s="26">
        <f t="shared" si="95"/>
        <v>16410.8</v>
      </c>
      <c r="Q510" s="26">
        <f t="shared" si="95"/>
        <v>16504.599999999999</v>
      </c>
      <c r="R510" s="26">
        <f t="shared" si="95"/>
        <v>16494.8</v>
      </c>
      <c r="S510" s="283"/>
      <c r="T510" s="35"/>
      <c r="U510" s="22"/>
    </row>
    <row r="511" spans="1:21" ht="54" customHeight="1">
      <c r="A511" s="38"/>
      <c r="B511" s="65"/>
      <c r="C511" s="317" t="s">
        <v>467</v>
      </c>
      <c r="D511" s="318"/>
      <c r="E511" s="318"/>
      <c r="F511" s="318"/>
      <c r="G511" s="319"/>
      <c r="H511" s="38" t="s">
        <v>250</v>
      </c>
      <c r="I511" s="39" t="s">
        <v>254</v>
      </c>
      <c r="J511" s="39" t="s">
        <v>406</v>
      </c>
      <c r="K511" s="38" t="s">
        <v>288</v>
      </c>
      <c r="L511" s="65"/>
      <c r="M511" s="194">
        <v>5787.9</v>
      </c>
      <c r="N511" s="194">
        <v>5787.9</v>
      </c>
      <c r="O511" s="194">
        <v>4804.8</v>
      </c>
      <c r="P511" s="194">
        <v>5900.5</v>
      </c>
      <c r="Q511" s="194">
        <v>4804.8</v>
      </c>
      <c r="R511" s="194">
        <v>4804.8</v>
      </c>
      <c r="S511" s="283"/>
      <c r="T511" s="35"/>
      <c r="U511" s="22"/>
    </row>
    <row r="512" spans="1:21" ht="229.5" customHeight="1">
      <c r="A512" s="64"/>
      <c r="B512" s="39"/>
      <c r="C512" s="317" t="s">
        <v>859</v>
      </c>
      <c r="D512" s="318"/>
      <c r="E512" s="318"/>
      <c r="F512" s="318"/>
      <c r="G512" s="319"/>
      <c r="H512" s="38" t="s">
        <v>250</v>
      </c>
      <c r="I512" s="39" t="s">
        <v>254</v>
      </c>
      <c r="J512" s="39" t="s">
        <v>208</v>
      </c>
      <c r="K512" s="38" t="s">
        <v>288</v>
      </c>
      <c r="L512" s="39"/>
      <c r="M512" s="61">
        <v>13586.1</v>
      </c>
      <c r="N512" s="61">
        <v>13586.1</v>
      </c>
      <c r="O512" s="61">
        <v>7930</v>
      </c>
      <c r="P512" s="61">
        <v>10510.3</v>
      </c>
      <c r="Q512" s="61">
        <v>11699.8</v>
      </c>
      <c r="R512" s="61">
        <v>11690</v>
      </c>
      <c r="S512" s="283"/>
      <c r="T512" s="35"/>
      <c r="U512" s="22"/>
    </row>
    <row r="513" spans="1:25" ht="17.25" customHeight="1">
      <c r="A513" s="64"/>
      <c r="B513" s="130"/>
      <c r="C513" s="322" t="s">
        <v>337</v>
      </c>
      <c r="D513" s="323"/>
      <c r="E513" s="323"/>
      <c r="F513" s="323"/>
      <c r="G513" s="323"/>
      <c r="H513" s="323"/>
      <c r="I513" s="323"/>
      <c r="J513" s="323"/>
      <c r="K513" s="323"/>
      <c r="L513" s="324"/>
      <c r="M513" s="256">
        <f>M517+M524+M542+M547+M551+M554+M557+M559+M564+M566+M572+M574+M585+M593+M595+M599+M588</f>
        <v>84768.700000000012</v>
      </c>
      <c r="N513" s="256">
        <f>N517+N524+N542+N547+N551+N554+N557+N559+N564+N566+N572+N574+N585+N593+N595+N599+N588</f>
        <v>84768.6</v>
      </c>
      <c r="O513" s="256">
        <f>O517+O524+O542+O547+O551+O554+O557+O559+O564+O566+O572+O574+O585+O593+O595+O599+O588-0.1</f>
        <v>71187.899999999994</v>
      </c>
      <c r="P513" s="256">
        <f>P517+P524+P542+P547+P551+P554+P557+P559+P564+P566+P572+P574+P585+P593+P595+P599+P588</f>
        <v>71339.100000000006</v>
      </c>
      <c r="Q513" s="256">
        <f>Q517+Q524+Q542+Q547+Q551+Q554+Q557+Q559+Q564+Q566+Q572+Q574+Q585+Q593+Q595+Q599+Q588</f>
        <v>66072.899999999994</v>
      </c>
      <c r="R513" s="256">
        <f>R517+R524+R542+R547+R551+R554+R557+R559+R564+R566+R572+R574+R585+R593+R595+R599+R588</f>
        <v>66072.899999999994</v>
      </c>
      <c r="S513" s="283"/>
      <c r="T513" s="35"/>
      <c r="U513" s="22"/>
    </row>
    <row r="514" spans="1:25" ht="25.5" customHeight="1">
      <c r="A514" s="38"/>
      <c r="B514" s="130" t="s">
        <v>150</v>
      </c>
      <c r="C514" s="322" t="s">
        <v>157</v>
      </c>
      <c r="D514" s="323"/>
      <c r="E514" s="323"/>
      <c r="F514" s="323"/>
      <c r="G514" s="323"/>
      <c r="H514" s="323"/>
      <c r="I514" s="323"/>
      <c r="J514" s="323"/>
      <c r="K514" s="323"/>
      <c r="L514" s="324"/>
      <c r="M514" s="200"/>
      <c r="N514" s="200"/>
      <c r="O514" s="200"/>
      <c r="P514" s="200"/>
      <c r="Q514" s="200"/>
      <c r="R514" s="287"/>
      <c r="S514" s="284"/>
      <c r="T514" s="35"/>
      <c r="U514" s="22"/>
    </row>
    <row r="515" spans="1:25" ht="15.75" customHeight="1">
      <c r="A515" s="130" t="s">
        <v>188</v>
      </c>
      <c r="B515" s="130"/>
      <c r="C515" s="322" t="s">
        <v>89</v>
      </c>
      <c r="D515" s="323"/>
      <c r="E515" s="323"/>
      <c r="F515" s="323"/>
      <c r="G515" s="323"/>
      <c r="H515" s="323"/>
      <c r="I515" s="323"/>
      <c r="J515" s="323"/>
      <c r="K515" s="323"/>
      <c r="L515" s="324"/>
      <c r="M515" s="201"/>
      <c r="N515" s="201"/>
      <c r="O515" s="201"/>
      <c r="P515" s="201"/>
      <c r="Q515" s="201"/>
      <c r="R515" s="288"/>
      <c r="S515" s="289"/>
      <c r="T515" s="35"/>
      <c r="U515" s="22"/>
    </row>
    <row r="516" spans="1:25" ht="20.25" customHeight="1">
      <c r="A516" s="130" t="s">
        <v>188</v>
      </c>
      <c r="B516" s="130"/>
      <c r="C516" s="331" t="s">
        <v>161</v>
      </c>
      <c r="D516" s="332"/>
      <c r="E516" s="332"/>
      <c r="F516" s="332"/>
      <c r="G516" s="332"/>
      <c r="H516" s="332"/>
      <c r="I516" s="332"/>
      <c r="J516" s="332"/>
      <c r="K516" s="332"/>
      <c r="L516" s="333"/>
      <c r="M516" s="126"/>
      <c r="N516" s="126"/>
      <c r="O516" s="126"/>
      <c r="P516" s="126"/>
      <c r="Q516" s="126"/>
      <c r="R516" s="126"/>
      <c r="S516" s="289"/>
      <c r="T516" s="35"/>
      <c r="U516" s="22"/>
    </row>
    <row r="517" spans="1:25" s="11" customFormat="1" ht="72.75" customHeight="1">
      <c r="A517" s="198">
        <v>750</v>
      </c>
      <c r="B517" s="25" t="s">
        <v>151</v>
      </c>
      <c r="C517" s="2" t="s">
        <v>468</v>
      </c>
      <c r="D517" s="25" t="s">
        <v>462</v>
      </c>
      <c r="E517" s="25" t="s">
        <v>370</v>
      </c>
      <c r="F517" s="2" t="s">
        <v>117</v>
      </c>
      <c r="G517" s="25" t="s">
        <v>352</v>
      </c>
      <c r="H517" s="2"/>
      <c r="I517" s="25"/>
      <c r="J517" s="25"/>
      <c r="K517" s="2"/>
      <c r="L517" s="25"/>
      <c r="M517" s="26">
        <f t="shared" ref="M517:R517" si="96">M518+M519+M520+M521+M522+M523</f>
        <v>6500.0000000000009</v>
      </c>
      <c r="N517" s="26">
        <f t="shared" si="96"/>
        <v>6500.0000000000009</v>
      </c>
      <c r="O517" s="26">
        <f t="shared" si="96"/>
        <v>7864.0000000000009</v>
      </c>
      <c r="P517" s="26">
        <f t="shared" si="96"/>
        <v>10553.400000000001</v>
      </c>
      <c r="Q517" s="26">
        <f t="shared" si="96"/>
        <v>10553.400000000001</v>
      </c>
      <c r="R517" s="26">
        <f t="shared" si="96"/>
        <v>10553.400000000001</v>
      </c>
      <c r="S517" s="289"/>
      <c r="T517" s="35"/>
      <c r="U517" s="35"/>
    </row>
    <row r="518" spans="1:25" ht="77.25" customHeight="1">
      <c r="A518" s="64"/>
      <c r="B518" s="39"/>
      <c r="C518" s="317" t="s">
        <v>774</v>
      </c>
      <c r="D518" s="318"/>
      <c r="E518" s="318"/>
      <c r="F518" s="318"/>
      <c r="G518" s="319"/>
      <c r="H518" s="38" t="s">
        <v>252</v>
      </c>
      <c r="I518" s="39" t="s">
        <v>80</v>
      </c>
      <c r="J518" s="39" t="s">
        <v>59</v>
      </c>
      <c r="K518" s="38" t="s">
        <v>110</v>
      </c>
      <c r="L518" s="39"/>
      <c r="M518" s="61">
        <v>4561.7</v>
      </c>
      <c r="N518" s="61">
        <v>4561.7</v>
      </c>
      <c r="O518" s="61">
        <v>5785.6</v>
      </c>
      <c r="P518" s="61">
        <v>7843.5</v>
      </c>
      <c r="Q518" s="61">
        <v>7843.5</v>
      </c>
      <c r="R518" s="61">
        <v>7843.5</v>
      </c>
      <c r="S518" s="283"/>
      <c r="T518" s="35"/>
      <c r="U518" s="22"/>
    </row>
    <row r="519" spans="1:25" ht="21.6" customHeight="1">
      <c r="A519" s="64"/>
      <c r="B519" s="39"/>
      <c r="C519" s="317" t="s">
        <v>556</v>
      </c>
      <c r="D519" s="318"/>
      <c r="E519" s="318"/>
      <c r="F519" s="318"/>
      <c r="G519" s="319"/>
      <c r="H519" s="38" t="s">
        <v>252</v>
      </c>
      <c r="I519" s="39" t="s">
        <v>80</v>
      </c>
      <c r="J519" s="39" t="s">
        <v>59</v>
      </c>
      <c r="K519" s="38" t="s">
        <v>283</v>
      </c>
      <c r="L519" s="39"/>
      <c r="M519" s="61">
        <v>1353.9</v>
      </c>
      <c r="N519" s="61">
        <v>1353.9</v>
      </c>
      <c r="O519" s="61">
        <v>1746.5</v>
      </c>
      <c r="P519" s="61">
        <v>2368.6999999999998</v>
      </c>
      <c r="Q519" s="61">
        <v>2368.6999999999998</v>
      </c>
      <c r="R519" s="61">
        <v>2368.6999999999998</v>
      </c>
      <c r="S519" s="283"/>
      <c r="T519" s="35"/>
      <c r="U519" s="22"/>
    </row>
    <row r="520" spans="1:25" ht="25.5" customHeight="1">
      <c r="A520" s="64"/>
      <c r="B520" s="39"/>
      <c r="C520" s="314" t="s">
        <v>585</v>
      </c>
      <c r="D520" s="315"/>
      <c r="E520" s="315"/>
      <c r="F520" s="315"/>
      <c r="G520" s="316"/>
      <c r="H520" s="38" t="s">
        <v>252</v>
      </c>
      <c r="I520" s="39" t="s">
        <v>80</v>
      </c>
      <c r="J520" s="39" t="s">
        <v>59</v>
      </c>
      <c r="K520" s="38" t="s">
        <v>112</v>
      </c>
      <c r="L520" s="39"/>
      <c r="M520" s="61">
        <v>0.6</v>
      </c>
      <c r="N520" s="61">
        <v>0.6</v>
      </c>
      <c r="O520" s="61">
        <v>0.7</v>
      </c>
      <c r="P520" s="61"/>
      <c r="Q520" s="61"/>
      <c r="R520" s="61"/>
      <c r="S520" s="283"/>
      <c r="T520" s="35"/>
      <c r="U520" s="22"/>
    </row>
    <row r="521" spans="1:25" ht="97.5" customHeight="1">
      <c r="A521" s="64"/>
      <c r="B521" s="39"/>
      <c r="C521" s="317" t="s">
        <v>731</v>
      </c>
      <c r="D521" s="318"/>
      <c r="E521" s="318"/>
      <c r="F521" s="318"/>
      <c r="G521" s="319"/>
      <c r="H521" s="38" t="s">
        <v>252</v>
      </c>
      <c r="I521" s="39" t="s">
        <v>80</v>
      </c>
      <c r="J521" s="39" t="s">
        <v>59</v>
      </c>
      <c r="K521" s="38" t="s">
        <v>120</v>
      </c>
      <c r="L521" s="39"/>
      <c r="M521" s="61">
        <v>579.6</v>
      </c>
      <c r="N521" s="61">
        <v>579.6</v>
      </c>
      <c r="O521" s="61">
        <v>327.10000000000002</v>
      </c>
      <c r="P521" s="61">
        <v>341.2</v>
      </c>
      <c r="Q521" s="61">
        <v>341.2</v>
      </c>
      <c r="R521" s="61">
        <v>341.2</v>
      </c>
      <c r="S521" s="283"/>
      <c r="T521" s="35"/>
      <c r="U521" s="22"/>
    </row>
    <row r="522" spans="1:25" ht="60" customHeight="1">
      <c r="A522" s="64"/>
      <c r="B522" s="39"/>
      <c r="C522" s="317" t="s">
        <v>727</v>
      </c>
      <c r="D522" s="318"/>
      <c r="E522" s="318"/>
      <c r="F522" s="318"/>
      <c r="G522" s="319"/>
      <c r="H522" s="38" t="s">
        <v>252</v>
      </c>
      <c r="I522" s="39" t="s">
        <v>80</v>
      </c>
      <c r="J522" s="39" t="s">
        <v>59</v>
      </c>
      <c r="K522" s="38" t="s">
        <v>334</v>
      </c>
      <c r="L522" s="39"/>
      <c r="M522" s="61"/>
      <c r="N522" s="61"/>
      <c r="O522" s="61">
        <v>0.1</v>
      </c>
      <c r="P522" s="61"/>
      <c r="Q522" s="61"/>
      <c r="R522" s="61"/>
      <c r="S522" s="283"/>
      <c r="T522" s="35"/>
      <c r="U522" s="35"/>
      <c r="V522" s="11"/>
      <c r="W522" s="11"/>
      <c r="X522" s="11"/>
      <c r="Y522" s="11"/>
    </row>
    <row r="523" spans="1:25" s="11" customFormat="1" ht="29.25" customHeight="1">
      <c r="A523" s="38"/>
      <c r="B523" s="39"/>
      <c r="C523" s="317" t="s">
        <v>733</v>
      </c>
      <c r="D523" s="318"/>
      <c r="E523" s="318"/>
      <c r="F523" s="318"/>
      <c r="G523" s="319"/>
      <c r="H523" s="38" t="s">
        <v>252</v>
      </c>
      <c r="I523" s="39" t="s">
        <v>80</v>
      </c>
      <c r="J523" s="39" t="s">
        <v>59</v>
      </c>
      <c r="K523" s="38" t="s">
        <v>113</v>
      </c>
      <c r="L523" s="39"/>
      <c r="M523" s="61">
        <v>4.2</v>
      </c>
      <c r="N523" s="61">
        <v>4.2</v>
      </c>
      <c r="O523" s="61">
        <v>4</v>
      </c>
      <c r="P523" s="61"/>
      <c r="Q523" s="61"/>
      <c r="R523" s="61"/>
      <c r="S523" s="283"/>
      <c r="T523" s="35"/>
      <c r="U523" s="22"/>
      <c r="V523" s="7"/>
      <c r="W523" s="7"/>
      <c r="X523" s="7"/>
      <c r="Y523" s="7"/>
    </row>
    <row r="524" spans="1:25" ht="95.25" customHeight="1">
      <c r="A524" s="198">
        <v>750</v>
      </c>
      <c r="B524" s="25" t="s">
        <v>123</v>
      </c>
      <c r="C524" s="3" t="s">
        <v>505</v>
      </c>
      <c r="D524" s="3" t="s">
        <v>504</v>
      </c>
      <c r="E524" s="3" t="s">
        <v>370</v>
      </c>
      <c r="F524" s="2" t="s">
        <v>390</v>
      </c>
      <c r="G524" s="25" t="s">
        <v>352</v>
      </c>
      <c r="H524" s="2"/>
      <c r="I524" s="25"/>
      <c r="J524" s="25"/>
      <c r="K524" s="2"/>
      <c r="L524" s="25"/>
      <c r="M524" s="202">
        <f>M525+M527+M530+M531+M532+M533+M536+M526+M528++M529+M534+M535</f>
        <v>4575.3000000000011</v>
      </c>
      <c r="N524" s="202">
        <f t="shared" ref="N524:R524" si="97">N525+N527+N530+N531+N532+N533+N536+N526+N528++N529+N534+N535</f>
        <v>4575.2000000000007</v>
      </c>
      <c r="O524" s="202">
        <f>O525+O527+O530+O531+O532+O533+O536+O526+O528+O529+O534+O535+O537+O538+O539+O540+O541</f>
        <v>3343.2999999999997</v>
      </c>
      <c r="P524" s="202">
        <f t="shared" si="97"/>
        <v>964</v>
      </c>
      <c r="Q524" s="202">
        <f t="shared" si="97"/>
        <v>964</v>
      </c>
      <c r="R524" s="202">
        <f t="shared" si="97"/>
        <v>964</v>
      </c>
      <c r="S524" s="285"/>
      <c r="T524" s="35"/>
      <c r="U524" s="22"/>
    </row>
    <row r="525" spans="1:25" ht="36" customHeight="1">
      <c r="A525" s="38"/>
      <c r="B525" s="39"/>
      <c r="C525" s="317" t="s">
        <v>764</v>
      </c>
      <c r="D525" s="318"/>
      <c r="E525" s="318"/>
      <c r="F525" s="318"/>
      <c r="G525" s="319"/>
      <c r="H525" s="38" t="s">
        <v>250</v>
      </c>
      <c r="I525" s="39" t="s">
        <v>254</v>
      </c>
      <c r="J525" s="39" t="s">
        <v>193</v>
      </c>
      <c r="K525" s="38" t="s">
        <v>119</v>
      </c>
      <c r="L525" s="39"/>
      <c r="M525" s="205"/>
      <c r="N525" s="205"/>
      <c r="O525" s="204">
        <v>200</v>
      </c>
      <c r="P525" s="204"/>
      <c r="Q525" s="204"/>
      <c r="R525" s="204"/>
      <c r="S525" s="285"/>
      <c r="T525" s="35"/>
      <c r="U525" s="22"/>
    </row>
    <row r="526" spans="1:25" ht="32.450000000000003" customHeight="1">
      <c r="A526" s="38"/>
      <c r="B526" s="39"/>
      <c r="C526" s="317" t="s">
        <v>764</v>
      </c>
      <c r="D526" s="318"/>
      <c r="E526" s="318"/>
      <c r="F526" s="318"/>
      <c r="G526" s="319"/>
      <c r="H526" s="38" t="s">
        <v>250</v>
      </c>
      <c r="I526" s="39" t="s">
        <v>254</v>
      </c>
      <c r="J526" s="39" t="s">
        <v>231</v>
      </c>
      <c r="K526" s="38" t="s">
        <v>119</v>
      </c>
      <c r="L526" s="39"/>
      <c r="M526" s="205">
        <v>42</v>
      </c>
      <c r="N526" s="205">
        <v>42</v>
      </c>
      <c r="O526" s="204">
        <v>44.4</v>
      </c>
      <c r="P526" s="204"/>
      <c r="Q526" s="204"/>
      <c r="R526" s="204"/>
      <c r="S526" s="285"/>
      <c r="T526" s="35"/>
      <c r="U526" s="22"/>
    </row>
    <row r="527" spans="1:25" ht="34.9" customHeight="1">
      <c r="A527" s="64"/>
      <c r="B527" s="39"/>
      <c r="C527" s="317" t="s">
        <v>764</v>
      </c>
      <c r="D527" s="318"/>
      <c r="E527" s="318"/>
      <c r="F527" s="318"/>
      <c r="G527" s="319"/>
      <c r="H527" s="38" t="s">
        <v>252</v>
      </c>
      <c r="I527" s="39" t="s">
        <v>351</v>
      </c>
      <c r="J527" s="39" t="s">
        <v>60</v>
      </c>
      <c r="K527" s="38" t="s">
        <v>120</v>
      </c>
      <c r="L527" s="39"/>
      <c r="M527" s="205">
        <v>595.5</v>
      </c>
      <c r="N527" s="205">
        <v>595.5</v>
      </c>
      <c r="O527" s="204">
        <v>901.5</v>
      </c>
      <c r="P527" s="204">
        <v>834</v>
      </c>
      <c r="Q527" s="204">
        <v>834</v>
      </c>
      <c r="R527" s="204">
        <v>834</v>
      </c>
      <c r="S527" s="285"/>
      <c r="T527" s="35"/>
      <c r="U527" s="35"/>
      <c r="V527" s="11"/>
      <c r="W527" s="11"/>
      <c r="X527" s="11"/>
      <c r="Y527" s="11"/>
    </row>
    <row r="528" spans="1:25" s="11" customFormat="1" ht="34.9" customHeight="1">
      <c r="A528" s="38"/>
      <c r="B528" s="39"/>
      <c r="C528" s="317" t="s">
        <v>764</v>
      </c>
      <c r="D528" s="318"/>
      <c r="E528" s="318"/>
      <c r="F528" s="318"/>
      <c r="G528" s="319"/>
      <c r="H528" s="38" t="s">
        <v>252</v>
      </c>
      <c r="I528" s="39" t="s">
        <v>351</v>
      </c>
      <c r="J528" s="39" t="s">
        <v>44</v>
      </c>
      <c r="K528" s="38" t="s">
        <v>119</v>
      </c>
      <c r="L528" s="39"/>
      <c r="M528" s="205">
        <v>624.5</v>
      </c>
      <c r="N528" s="205">
        <v>624.5</v>
      </c>
      <c r="O528" s="205">
        <v>241.1</v>
      </c>
      <c r="P528" s="205"/>
      <c r="Q528" s="205"/>
      <c r="R528" s="205"/>
      <c r="S528" s="285"/>
      <c r="T528" s="35"/>
      <c r="U528" s="22"/>
      <c r="V528" s="7"/>
      <c r="W528" s="7"/>
      <c r="X528" s="7"/>
      <c r="Y528" s="7"/>
    </row>
    <row r="529" spans="1:25" ht="34.15" customHeight="1">
      <c r="A529" s="38"/>
      <c r="B529" s="39"/>
      <c r="C529" s="317" t="s">
        <v>764</v>
      </c>
      <c r="D529" s="318"/>
      <c r="E529" s="318"/>
      <c r="F529" s="318"/>
      <c r="G529" s="319"/>
      <c r="H529" s="38" t="s">
        <v>252</v>
      </c>
      <c r="I529" s="39" t="s">
        <v>351</v>
      </c>
      <c r="J529" s="39" t="s">
        <v>45</v>
      </c>
      <c r="K529" s="38" t="s">
        <v>119</v>
      </c>
      <c r="L529" s="39"/>
      <c r="M529" s="205">
        <v>400</v>
      </c>
      <c r="N529" s="205">
        <v>400</v>
      </c>
      <c r="O529" s="205">
        <v>427.1</v>
      </c>
      <c r="P529" s="205"/>
      <c r="Q529" s="205"/>
      <c r="R529" s="205"/>
      <c r="S529" s="285"/>
      <c r="T529" s="35"/>
      <c r="U529" s="22"/>
    </row>
    <row r="530" spans="1:25" ht="33.6" customHeight="1">
      <c r="A530" s="38"/>
      <c r="B530" s="39"/>
      <c r="C530" s="317" t="s">
        <v>764</v>
      </c>
      <c r="D530" s="318"/>
      <c r="E530" s="318"/>
      <c r="F530" s="318"/>
      <c r="G530" s="319"/>
      <c r="H530" s="38" t="s">
        <v>252</v>
      </c>
      <c r="I530" s="39" t="s">
        <v>351</v>
      </c>
      <c r="J530" s="39" t="s">
        <v>345</v>
      </c>
      <c r="K530" s="38" t="s">
        <v>119</v>
      </c>
      <c r="L530" s="39"/>
      <c r="M530" s="205">
        <v>157.4</v>
      </c>
      <c r="N530" s="205">
        <v>157.4</v>
      </c>
      <c r="O530" s="204">
        <v>106</v>
      </c>
      <c r="P530" s="204">
        <v>60</v>
      </c>
      <c r="Q530" s="204">
        <v>60</v>
      </c>
      <c r="R530" s="204">
        <v>60</v>
      </c>
      <c r="S530" s="285"/>
      <c r="T530" s="35"/>
      <c r="U530" s="22"/>
    </row>
    <row r="531" spans="1:25" ht="32.450000000000003" customHeight="1">
      <c r="A531" s="38"/>
      <c r="B531" s="39"/>
      <c r="C531" s="317" t="s">
        <v>764</v>
      </c>
      <c r="D531" s="318"/>
      <c r="E531" s="318"/>
      <c r="F531" s="318"/>
      <c r="G531" s="319"/>
      <c r="H531" s="38" t="s">
        <v>250</v>
      </c>
      <c r="I531" s="39" t="s">
        <v>254</v>
      </c>
      <c r="J531" s="39" t="s">
        <v>460</v>
      </c>
      <c r="K531" s="38" t="s">
        <v>119</v>
      </c>
      <c r="L531" s="39"/>
      <c r="M531" s="205">
        <v>227.9</v>
      </c>
      <c r="N531" s="205">
        <v>227.9</v>
      </c>
      <c r="O531" s="205">
        <v>100</v>
      </c>
      <c r="P531" s="205"/>
      <c r="Q531" s="205"/>
      <c r="R531" s="205"/>
      <c r="S531" s="285"/>
      <c r="T531" s="35"/>
      <c r="U531" s="22"/>
    </row>
    <row r="532" spans="1:25" ht="33.6" customHeight="1">
      <c r="A532" s="38"/>
      <c r="B532" s="39"/>
      <c r="C532" s="317" t="s">
        <v>764</v>
      </c>
      <c r="D532" s="318"/>
      <c r="E532" s="318"/>
      <c r="F532" s="318"/>
      <c r="G532" s="319"/>
      <c r="H532" s="38" t="s">
        <v>252</v>
      </c>
      <c r="I532" s="39" t="s">
        <v>351</v>
      </c>
      <c r="J532" s="39" t="s">
        <v>437</v>
      </c>
      <c r="K532" s="38" t="s">
        <v>119</v>
      </c>
      <c r="L532" s="39"/>
      <c r="M532" s="205">
        <v>464</v>
      </c>
      <c r="N532" s="205">
        <v>464</v>
      </c>
      <c r="O532" s="205"/>
      <c r="P532" s="205"/>
      <c r="Q532" s="205"/>
      <c r="R532" s="205"/>
      <c r="S532" s="285"/>
      <c r="T532" s="35"/>
      <c r="U532" s="22"/>
    </row>
    <row r="533" spans="1:25" ht="32.450000000000003" customHeight="1">
      <c r="A533" s="38"/>
      <c r="B533" s="39"/>
      <c r="C533" s="317" t="s">
        <v>764</v>
      </c>
      <c r="D533" s="318"/>
      <c r="E533" s="318"/>
      <c r="F533" s="318"/>
      <c r="G533" s="319"/>
      <c r="H533" s="38" t="s">
        <v>252</v>
      </c>
      <c r="I533" s="39" t="s">
        <v>351</v>
      </c>
      <c r="J533" s="39" t="s">
        <v>61</v>
      </c>
      <c r="K533" s="38" t="s">
        <v>119</v>
      </c>
      <c r="L533" s="39"/>
      <c r="M533" s="205">
        <v>595</v>
      </c>
      <c r="N533" s="205">
        <v>595</v>
      </c>
      <c r="O533" s="204">
        <v>70</v>
      </c>
      <c r="P533" s="204">
        <v>70</v>
      </c>
      <c r="Q533" s="204">
        <v>70</v>
      </c>
      <c r="R533" s="204">
        <v>70</v>
      </c>
      <c r="S533" s="285"/>
      <c r="T533" s="35"/>
      <c r="U533" s="22"/>
    </row>
    <row r="534" spans="1:25" ht="39" customHeight="1">
      <c r="A534" s="38"/>
      <c r="B534" s="39"/>
      <c r="C534" s="317" t="s">
        <v>764</v>
      </c>
      <c r="D534" s="318"/>
      <c r="E534" s="318"/>
      <c r="F534" s="318"/>
      <c r="G534" s="319"/>
      <c r="H534" s="38" t="s">
        <v>252</v>
      </c>
      <c r="I534" s="39" t="s">
        <v>351</v>
      </c>
      <c r="J534" s="39" t="s">
        <v>46</v>
      </c>
      <c r="K534" s="38" t="s">
        <v>119</v>
      </c>
      <c r="L534" s="39"/>
      <c r="M534" s="205">
        <v>1349.9</v>
      </c>
      <c r="N534" s="205">
        <v>1349.9</v>
      </c>
      <c r="O534" s="205"/>
      <c r="P534" s="205"/>
      <c r="Q534" s="205"/>
      <c r="R534" s="205"/>
      <c r="S534" s="285"/>
      <c r="T534" s="35"/>
      <c r="U534" s="35"/>
      <c r="V534" s="11"/>
      <c r="W534" s="11"/>
      <c r="X534" s="11"/>
      <c r="Y534" s="11"/>
    </row>
    <row r="535" spans="1:25" ht="41.25" customHeight="1">
      <c r="A535" s="38"/>
      <c r="B535" s="39"/>
      <c r="C535" s="317" t="s">
        <v>764</v>
      </c>
      <c r="D535" s="318"/>
      <c r="E535" s="318"/>
      <c r="F535" s="318"/>
      <c r="G535" s="319"/>
      <c r="H535" s="64" t="s">
        <v>252</v>
      </c>
      <c r="I535" s="65" t="s">
        <v>351</v>
      </c>
      <c r="J535" s="65" t="s">
        <v>644</v>
      </c>
      <c r="K535" s="64" t="s">
        <v>119</v>
      </c>
      <c r="L535" s="65"/>
      <c r="M535" s="206">
        <v>34.1</v>
      </c>
      <c r="N535" s="206">
        <v>34</v>
      </c>
      <c r="O535" s="206"/>
      <c r="P535" s="206"/>
      <c r="Q535" s="206"/>
      <c r="R535" s="206"/>
      <c r="S535" s="285"/>
      <c r="T535" s="35"/>
      <c r="U535" s="22"/>
    </row>
    <row r="536" spans="1:25" ht="45.75" customHeight="1">
      <c r="A536" s="38"/>
      <c r="B536" s="39"/>
      <c r="C536" s="317" t="s">
        <v>764</v>
      </c>
      <c r="D536" s="318"/>
      <c r="E536" s="318"/>
      <c r="F536" s="318"/>
      <c r="G536" s="319"/>
      <c r="H536" s="38" t="s">
        <v>250</v>
      </c>
      <c r="I536" s="39" t="s">
        <v>254</v>
      </c>
      <c r="J536" s="39" t="s">
        <v>193</v>
      </c>
      <c r="K536" s="38" t="s">
        <v>119</v>
      </c>
      <c r="L536" s="39"/>
      <c r="M536" s="205">
        <v>85</v>
      </c>
      <c r="N536" s="205">
        <v>85</v>
      </c>
      <c r="O536" s="205"/>
      <c r="P536" s="205"/>
      <c r="Q536" s="205"/>
      <c r="R536" s="205"/>
      <c r="S536" s="285"/>
      <c r="T536" s="35"/>
      <c r="U536" s="22"/>
    </row>
    <row r="537" spans="1:25" ht="69" customHeight="1">
      <c r="A537" s="281"/>
      <c r="B537" s="39"/>
      <c r="C537" s="314" t="s">
        <v>765</v>
      </c>
      <c r="D537" s="315"/>
      <c r="E537" s="315"/>
      <c r="F537" s="315"/>
      <c r="G537" s="316"/>
      <c r="H537" s="281" t="s">
        <v>250</v>
      </c>
      <c r="I537" s="39" t="s">
        <v>254</v>
      </c>
      <c r="J537" s="39" t="s">
        <v>708</v>
      </c>
      <c r="K537" s="281" t="s">
        <v>119</v>
      </c>
      <c r="L537" s="39"/>
      <c r="M537" s="205"/>
      <c r="N537" s="205"/>
      <c r="O537" s="205">
        <v>12</v>
      </c>
      <c r="P537" s="205"/>
      <c r="Q537" s="205"/>
      <c r="R537" s="205"/>
      <c r="S537" s="285"/>
      <c r="T537" s="35"/>
      <c r="U537" s="22"/>
    </row>
    <row r="538" spans="1:25" ht="45.75" customHeight="1">
      <c r="A538" s="281"/>
      <c r="B538" s="39"/>
      <c r="C538" s="314" t="s">
        <v>765</v>
      </c>
      <c r="D538" s="315"/>
      <c r="E538" s="315"/>
      <c r="F538" s="315"/>
      <c r="G538" s="316"/>
      <c r="H538" s="281" t="s">
        <v>250</v>
      </c>
      <c r="I538" s="39" t="s">
        <v>254</v>
      </c>
      <c r="J538" s="39" t="s">
        <v>712</v>
      </c>
      <c r="K538" s="281" t="s">
        <v>119</v>
      </c>
      <c r="L538" s="39"/>
      <c r="M538" s="205"/>
      <c r="N538" s="205"/>
      <c r="O538" s="205">
        <v>310</v>
      </c>
      <c r="P538" s="205"/>
      <c r="Q538" s="205"/>
      <c r="R538" s="205"/>
      <c r="S538" s="285"/>
      <c r="T538" s="35"/>
      <c r="U538" s="22"/>
    </row>
    <row r="539" spans="1:25" ht="45.75" customHeight="1">
      <c r="A539" s="281"/>
      <c r="B539" s="39"/>
      <c r="C539" s="317" t="s">
        <v>764</v>
      </c>
      <c r="D539" s="318"/>
      <c r="E539" s="318"/>
      <c r="F539" s="318"/>
      <c r="G539" s="319"/>
      <c r="H539" s="281" t="s">
        <v>252</v>
      </c>
      <c r="I539" s="39" t="s">
        <v>351</v>
      </c>
      <c r="J539" s="39" t="s">
        <v>713</v>
      </c>
      <c r="K539" s="281" t="s">
        <v>119</v>
      </c>
      <c r="L539" s="39"/>
      <c r="M539" s="205"/>
      <c r="N539" s="205"/>
      <c r="O539" s="205">
        <v>160</v>
      </c>
      <c r="P539" s="205"/>
      <c r="Q539" s="205"/>
      <c r="R539" s="205"/>
      <c r="S539" s="285"/>
      <c r="T539" s="35"/>
      <c r="U539" s="22"/>
    </row>
    <row r="540" spans="1:25" ht="76.5" customHeight="1">
      <c r="A540" s="281"/>
      <c r="B540" s="39"/>
      <c r="C540" s="314" t="s">
        <v>765</v>
      </c>
      <c r="D540" s="315"/>
      <c r="E540" s="315"/>
      <c r="F540" s="315"/>
      <c r="G540" s="316"/>
      <c r="H540" s="281" t="s">
        <v>252</v>
      </c>
      <c r="I540" s="39" t="s">
        <v>351</v>
      </c>
      <c r="J540" s="39" t="s">
        <v>714</v>
      </c>
      <c r="K540" s="281" t="s">
        <v>119</v>
      </c>
      <c r="L540" s="39"/>
      <c r="M540" s="205"/>
      <c r="N540" s="205"/>
      <c r="O540" s="205">
        <v>515.5</v>
      </c>
      <c r="P540" s="205"/>
      <c r="Q540" s="205"/>
      <c r="R540" s="205"/>
      <c r="S540" s="285"/>
      <c r="T540" s="35"/>
      <c r="U540" s="22"/>
    </row>
    <row r="541" spans="1:25" ht="45.75" customHeight="1">
      <c r="A541" s="281"/>
      <c r="B541" s="39"/>
      <c r="C541" s="317" t="s">
        <v>764</v>
      </c>
      <c r="D541" s="318"/>
      <c r="E541" s="318"/>
      <c r="F541" s="318"/>
      <c r="G541" s="319"/>
      <c r="H541" s="281" t="s">
        <v>252</v>
      </c>
      <c r="I541" s="39" t="s">
        <v>351</v>
      </c>
      <c r="J541" s="39" t="s">
        <v>714</v>
      </c>
      <c r="K541" s="281" t="s">
        <v>119</v>
      </c>
      <c r="L541" s="39"/>
      <c r="M541" s="205"/>
      <c r="N541" s="205"/>
      <c r="O541" s="205">
        <v>255.7</v>
      </c>
      <c r="P541" s="205"/>
      <c r="Q541" s="205"/>
      <c r="R541" s="205"/>
      <c r="S541" s="285"/>
      <c r="T541" s="35"/>
      <c r="U541" s="22"/>
    </row>
    <row r="542" spans="1:25" ht="95.25" customHeight="1">
      <c r="A542" s="198">
        <v>750</v>
      </c>
      <c r="B542" s="25" t="s">
        <v>365</v>
      </c>
      <c r="C542" s="3" t="s">
        <v>574</v>
      </c>
      <c r="D542" s="3" t="s">
        <v>504</v>
      </c>
      <c r="E542" s="3" t="s">
        <v>370</v>
      </c>
      <c r="F542" s="2" t="s">
        <v>390</v>
      </c>
      <c r="G542" s="25" t="s">
        <v>352</v>
      </c>
      <c r="H542" s="2"/>
      <c r="I542" s="25"/>
      <c r="J542" s="25"/>
      <c r="K542" s="2"/>
      <c r="L542" s="25"/>
      <c r="M542" s="203">
        <f>M543+M544+M545+M546</f>
        <v>358.5</v>
      </c>
      <c r="N542" s="203">
        <f>N543+N544+N545+N546</f>
        <v>358.5</v>
      </c>
      <c r="O542" s="203">
        <f>O544+O546+O545</f>
        <v>358.5</v>
      </c>
      <c r="P542" s="203">
        <f>P543+P546+P544+P545</f>
        <v>400</v>
      </c>
      <c r="Q542" s="203">
        <f t="shared" ref="Q542:R542" si="98">Q543+Q546+Q544+Q545</f>
        <v>400</v>
      </c>
      <c r="R542" s="203">
        <f t="shared" si="98"/>
        <v>400</v>
      </c>
      <c r="S542" s="285"/>
      <c r="T542" s="35"/>
      <c r="U542" s="22"/>
    </row>
    <row r="543" spans="1:25" ht="35.450000000000003" customHeight="1">
      <c r="A543" s="38"/>
      <c r="B543" s="39"/>
      <c r="C543" s="317" t="s">
        <v>764</v>
      </c>
      <c r="D543" s="318"/>
      <c r="E543" s="318"/>
      <c r="F543" s="318"/>
      <c r="G543" s="319"/>
      <c r="H543" s="38" t="s">
        <v>258</v>
      </c>
      <c r="I543" s="39" t="s">
        <v>75</v>
      </c>
      <c r="J543" s="39" t="s">
        <v>63</v>
      </c>
      <c r="K543" s="38" t="s">
        <v>120</v>
      </c>
      <c r="L543" s="39"/>
      <c r="M543" s="205">
        <v>4</v>
      </c>
      <c r="N543" s="205">
        <v>4</v>
      </c>
      <c r="O543" s="205"/>
      <c r="P543" s="205"/>
      <c r="Q543" s="205"/>
      <c r="R543" s="205"/>
      <c r="S543" s="285"/>
      <c r="T543" s="35"/>
      <c r="U543" s="22"/>
    </row>
    <row r="544" spans="1:25" ht="33" customHeight="1">
      <c r="A544" s="38"/>
      <c r="B544" s="39"/>
      <c r="C544" s="314" t="s">
        <v>565</v>
      </c>
      <c r="D544" s="315"/>
      <c r="E544" s="315"/>
      <c r="F544" s="315"/>
      <c r="G544" s="316"/>
      <c r="H544" s="38" t="s">
        <v>258</v>
      </c>
      <c r="I544" s="39" t="s">
        <v>75</v>
      </c>
      <c r="J544" s="39" t="s">
        <v>63</v>
      </c>
      <c r="K544" s="38" t="s">
        <v>112</v>
      </c>
      <c r="L544" s="39"/>
      <c r="M544" s="205"/>
      <c r="N544" s="205"/>
      <c r="O544" s="205">
        <v>10</v>
      </c>
      <c r="P544" s="205">
        <v>10</v>
      </c>
      <c r="Q544" s="205">
        <v>10</v>
      </c>
      <c r="R544" s="205">
        <v>10</v>
      </c>
      <c r="S544" s="285"/>
      <c r="T544" s="35"/>
      <c r="U544" s="22"/>
    </row>
    <row r="545" spans="1:25" ht="45.75" customHeight="1">
      <c r="A545" s="38"/>
      <c r="B545" s="39"/>
      <c r="C545" s="317" t="s">
        <v>766</v>
      </c>
      <c r="D545" s="318"/>
      <c r="E545" s="318"/>
      <c r="F545" s="318"/>
      <c r="G545" s="319"/>
      <c r="H545" s="38" t="s">
        <v>258</v>
      </c>
      <c r="I545" s="39" t="s">
        <v>75</v>
      </c>
      <c r="J545" s="39" t="s">
        <v>63</v>
      </c>
      <c r="K545" s="38" t="s">
        <v>470</v>
      </c>
      <c r="L545" s="39"/>
      <c r="M545" s="205">
        <v>49.4</v>
      </c>
      <c r="N545" s="205">
        <v>49.4</v>
      </c>
      <c r="O545" s="205">
        <v>70</v>
      </c>
      <c r="P545" s="205">
        <v>75</v>
      </c>
      <c r="Q545" s="205">
        <v>75</v>
      </c>
      <c r="R545" s="205">
        <v>75</v>
      </c>
      <c r="S545" s="285"/>
      <c r="T545" s="35"/>
      <c r="U545" s="35"/>
      <c r="V545" s="11"/>
      <c r="W545" s="11"/>
      <c r="X545" s="11"/>
      <c r="Y545" s="11"/>
    </row>
    <row r="546" spans="1:25" s="11" customFormat="1" ht="75.599999999999994" customHeight="1">
      <c r="A546" s="38"/>
      <c r="B546" s="39"/>
      <c r="C546" s="317" t="s">
        <v>764</v>
      </c>
      <c r="D546" s="318"/>
      <c r="E546" s="318"/>
      <c r="F546" s="318"/>
      <c r="G546" s="319"/>
      <c r="H546" s="38" t="s">
        <v>258</v>
      </c>
      <c r="I546" s="39" t="s">
        <v>75</v>
      </c>
      <c r="J546" s="39" t="s">
        <v>63</v>
      </c>
      <c r="K546" s="38" t="s">
        <v>120</v>
      </c>
      <c r="L546" s="39"/>
      <c r="M546" s="205">
        <v>305.10000000000002</v>
      </c>
      <c r="N546" s="205">
        <v>305.10000000000002</v>
      </c>
      <c r="O546" s="205">
        <v>278.5</v>
      </c>
      <c r="P546" s="205">
        <v>315</v>
      </c>
      <c r="Q546" s="205">
        <v>315</v>
      </c>
      <c r="R546" s="205">
        <v>315</v>
      </c>
      <c r="S546" s="285"/>
      <c r="T546" s="35"/>
      <c r="U546" s="35"/>
    </row>
    <row r="547" spans="1:25" s="11" customFormat="1" ht="64.5" customHeight="1">
      <c r="A547" s="2" t="s">
        <v>188</v>
      </c>
      <c r="B547" s="25" t="s">
        <v>360</v>
      </c>
      <c r="C547" s="2" t="s">
        <v>506</v>
      </c>
      <c r="D547" s="2" t="s">
        <v>504</v>
      </c>
      <c r="E547" s="25" t="s">
        <v>370</v>
      </c>
      <c r="F547" s="2" t="s">
        <v>390</v>
      </c>
      <c r="G547" s="25" t="s">
        <v>352</v>
      </c>
      <c r="H547" s="2"/>
      <c r="I547" s="25"/>
      <c r="J547" s="25"/>
      <c r="K547" s="2"/>
      <c r="L547" s="25"/>
      <c r="M547" s="203">
        <f t="shared" ref="M547:R547" si="99">M548+M550+M549</f>
        <v>269.5</v>
      </c>
      <c r="N547" s="203">
        <f t="shared" si="99"/>
        <v>269.5</v>
      </c>
      <c r="O547" s="203">
        <f t="shared" si="99"/>
        <v>273</v>
      </c>
      <c r="P547" s="203">
        <f t="shared" si="99"/>
        <v>275</v>
      </c>
      <c r="Q547" s="203">
        <f t="shared" si="99"/>
        <v>275</v>
      </c>
      <c r="R547" s="203">
        <f t="shared" si="99"/>
        <v>275</v>
      </c>
      <c r="S547" s="285"/>
      <c r="T547" s="35"/>
      <c r="U547" s="35"/>
    </row>
    <row r="548" spans="1:25" s="11" customFormat="1" ht="43.5" customHeight="1">
      <c r="A548" s="2"/>
      <c r="B548" s="39"/>
      <c r="C548" s="317" t="s">
        <v>766</v>
      </c>
      <c r="D548" s="318"/>
      <c r="E548" s="318"/>
      <c r="F548" s="318"/>
      <c r="G548" s="319"/>
      <c r="H548" s="38" t="s">
        <v>250</v>
      </c>
      <c r="I548" s="39" t="s">
        <v>250</v>
      </c>
      <c r="J548" s="39" t="s">
        <v>62</v>
      </c>
      <c r="K548" s="38" t="s">
        <v>120</v>
      </c>
      <c r="L548" s="39"/>
      <c r="M548" s="205">
        <v>13</v>
      </c>
      <c r="N548" s="205">
        <v>13</v>
      </c>
      <c r="O548" s="205">
        <v>13</v>
      </c>
      <c r="P548" s="205">
        <v>18</v>
      </c>
      <c r="Q548" s="205">
        <v>18</v>
      </c>
      <c r="R548" s="205">
        <v>18</v>
      </c>
      <c r="S548" s="285"/>
      <c r="T548" s="35"/>
      <c r="U548" s="35"/>
    </row>
    <row r="549" spans="1:25" s="11" customFormat="1" ht="46.15" customHeight="1">
      <c r="A549" s="38"/>
      <c r="B549" s="39"/>
      <c r="C549" s="317" t="s">
        <v>766</v>
      </c>
      <c r="D549" s="318"/>
      <c r="E549" s="318"/>
      <c r="F549" s="318"/>
      <c r="G549" s="319"/>
      <c r="H549" s="38" t="s">
        <v>250</v>
      </c>
      <c r="I549" s="39" t="s">
        <v>250</v>
      </c>
      <c r="J549" s="39" t="s">
        <v>146</v>
      </c>
      <c r="K549" s="38" t="s">
        <v>119</v>
      </c>
      <c r="L549" s="39"/>
      <c r="M549" s="205">
        <v>7</v>
      </c>
      <c r="N549" s="205">
        <v>7</v>
      </c>
      <c r="O549" s="205">
        <v>10</v>
      </c>
      <c r="P549" s="205">
        <v>7</v>
      </c>
      <c r="Q549" s="205">
        <v>7</v>
      </c>
      <c r="R549" s="205">
        <v>7</v>
      </c>
      <c r="S549" s="285"/>
      <c r="T549" s="35"/>
      <c r="U549" s="208"/>
    </row>
    <row r="550" spans="1:25" s="11" customFormat="1" ht="74.45" customHeight="1">
      <c r="A550" s="38"/>
      <c r="B550" s="39"/>
      <c r="C550" s="314" t="s">
        <v>557</v>
      </c>
      <c r="D550" s="315"/>
      <c r="E550" s="315"/>
      <c r="F550" s="315"/>
      <c r="G550" s="316"/>
      <c r="H550" s="64" t="s">
        <v>74</v>
      </c>
      <c r="I550" s="260" t="s">
        <v>254</v>
      </c>
      <c r="J550" s="65" t="s">
        <v>62</v>
      </c>
      <c r="K550" s="64" t="s">
        <v>111</v>
      </c>
      <c r="L550" s="65"/>
      <c r="M550" s="206">
        <v>249.5</v>
      </c>
      <c r="N550" s="206">
        <v>249.5</v>
      </c>
      <c r="O550" s="206">
        <v>250</v>
      </c>
      <c r="P550" s="206">
        <v>250</v>
      </c>
      <c r="Q550" s="206">
        <v>250</v>
      </c>
      <c r="R550" s="206">
        <v>250</v>
      </c>
      <c r="S550" s="285"/>
      <c r="T550" s="35"/>
      <c r="U550" s="35"/>
    </row>
    <row r="551" spans="1:25" s="11" customFormat="1" ht="88.5" customHeight="1">
      <c r="A551" s="198">
        <v>750</v>
      </c>
      <c r="B551" s="25" t="s">
        <v>361</v>
      </c>
      <c r="C551" s="2" t="s">
        <v>508</v>
      </c>
      <c r="D551" s="2" t="s">
        <v>504</v>
      </c>
      <c r="E551" s="25" t="s">
        <v>370</v>
      </c>
      <c r="F551" s="2" t="s">
        <v>183</v>
      </c>
      <c r="G551" s="25" t="s">
        <v>352</v>
      </c>
      <c r="H551" s="2"/>
      <c r="I551" s="25"/>
      <c r="J551" s="25"/>
      <c r="K551" s="2"/>
      <c r="L551" s="25"/>
      <c r="M551" s="203">
        <f>M552+M553</f>
        <v>351.5</v>
      </c>
      <c r="N551" s="203">
        <f t="shared" ref="N551:R551" si="100">N552+N553</f>
        <v>351.5</v>
      </c>
      <c r="O551" s="203">
        <f t="shared" si="100"/>
        <v>537</v>
      </c>
      <c r="P551" s="203">
        <f t="shared" si="100"/>
        <v>579</v>
      </c>
      <c r="Q551" s="203">
        <f t="shared" si="100"/>
        <v>579</v>
      </c>
      <c r="R551" s="203">
        <f t="shared" si="100"/>
        <v>579</v>
      </c>
      <c r="S551" s="285"/>
      <c r="T551" s="35"/>
      <c r="U551" s="35"/>
    </row>
    <row r="552" spans="1:25" s="11" customFormat="1" ht="63.75" customHeight="1">
      <c r="A552" s="38"/>
      <c r="B552" s="39"/>
      <c r="C552" s="317" t="s">
        <v>729</v>
      </c>
      <c r="D552" s="318"/>
      <c r="E552" s="318"/>
      <c r="F552" s="318"/>
      <c r="G552" s="319"/>
      <c r="H552" s="38" t="s">
        <v>250</v>
      </c>
      <c r="I552" s="39" t="s">
        <v>254</v>
      </c>
      <c r="J552" s="39" t="s">
        <v>346</v>
      </c>
      <c r="K552" s="38" t="s">
        <v>119</v>
      </c>
      <c r="L552" s="39"/>
      <c r="M552" s="205">
        <v>294.7</v>
      </c>
      <c r="N552" s="205">
        <v>294.7</v>
      </c>
      <c r="O552" s="205">
        <v>444.3</v>
      </c>
      <c r="P552" s="205">
        <v>494</v>
      </c>
      <c r="Q552" s="205">
        <v>494</v>
      </c>
      <c r="R552" s="205">
        <v>494</v>
      </c>
      <c r="S552" s="285"/>
      <c r="T552" s="35"/>
      <c r="U552" s="35"/>
    </row>
    <row r="553" spans="1:25" s="11" customFormat="1" ht="69.75" customHeight="1">
      <c r="A553" s="38"/>
      <c r="B553" s="39"/>
      <c r="C553" s="317" t="s">
        <v>729</v>
      </c>
      <c r="D553" s="318"/>
      <c r="E553" s="318"/>
      <c r="F553" s="318"/>
      <c r="G553" s="319"/>
      <c r="H553" s="38" t="s">
        <v>250</v>
      </c>
      <c r="I553" s="39" t="s">
        <v>254</v>
      </c>
      <c r="J553" s="39" t="s">
        <v>347</v>
      </c>
      <c r="K553" s="38" t="s">
        <v>119</v>
      </c>
      <c r="L553" s="39"/>
      <c r="M553" s="205">
        <v>56.8</v>
      </c>
      <c r="N553" s="205">
        <v>56.8</v>
      </c>
      <c r="O553" s="205">
        <v>92.7</v>
      </c>
      <c r="P553" s="205">
        <v>85</v>
      </c>
      <c r="Q553" s="205">
        <v>85</v>
      </c>
      <c r="R553" s="205">
        <v>85</v>
      </c>
      <c r="S553" s="285"/>
      <c r="T553" s="35"/>
      <c r="U553" s="35"/>
    </row>
    <row r="554" spans="1:25" s="11" customFormat="1" ht="94.5" customHeight="1">
      <c r="A554" s="2" t="s">
        <v>188</v>
      </c>
      <c r="B554" s="25" t="s">
        <v>343</v>
      </c>
      <c r="C554" s="3" t="s">
        <v>507</v>
      </c>
      <c r="D554" s="3" t="s">
        <v>504</v>
      </c>
      <c r="E554" s="25" t="s">
        <v>370</v>
      </c>
      <c r="F554" s="2" t="s">
        <v>183</v>
      </c>
      <c r="G554" s="25" t="s">
        <v>352</v>
      </c>
      <c r="H554" s="2"/>
      <c r="I554" s="25"/>
      <c r="J554" s="25"/>
      <c r="K554" s="2"/>
      <c r="L554" s="25"/>
      <c r="M554" s="203">
        <f t="shared" ref="M554:R554" si="101">M555</f>
        <v>40</v>
      </c>
      <c r="N554" s="203">
        <f t="shared" si="101"/>
        <v>40</v>
      </c>
      <c r="O554" s="203">
        <f>O555+O556</f>
        <v>40</v>
      </c>
      <c r="P554" s="203">
        <f t="shared" si="101"/>
        <v>53</v>
      </c>
      <c r="Q554" s="203">
        <f t="shared" si="101"/>
        <v>53</v>
      </c>
      <c r="R554" s="203">
        <f t="shared" si="101"/>
        <v>53</v>
      </c>
      <c r="S554" s="285"/>
      <c r="T554" s="35"/>
      <c r="U554" s="35"/>
    </row>
    <row r="555" spans="1:25" s="11" customFormat="1" ht="41.25" customHeight="1">
      <c r="A555" s="38"/>
      <c r="B555" s="39"/>
      <c r="C555" s="317" t="s">
        <v>764</v>
      </c>
      <c r="D555" s="318"/>
      <c r="E555" s="318"/>
      <c r="F555" s="318"/>
      <c r="G555" s="319"/>
      <c r="H555" s="38" t="s">
        <v>250</v>
      </c>
      <c r="I555" s="39" t="s">
        <v>250</v>
      </c>
      <c r="J555" s="39" t="s">
        <v>219</v>
      </c>
      <c r="K555" s="38" t="s">
        <v>120</v>
      </c>
      <c r="L555" s="39"/>
      <c r="M555" s="205">
        <v>40</v>
      </c>
      <c r="N555" s="205">
        <v>40</v>
      </c>
      <c r="O555" s="205">
        <v>34</v>
      </c>
      <c r="P555" s="205">
        <v>53</v>
      </c>
      <c r="Q555" s="205">
        <v>53</v>
      </c>
      <c r="R555" s="205">
        <v>53</v>
      </c>
      <c r="S555" s="285"/>
      <c r="T555" s="35"/>
      <c r="U555" s="35"/>
    </row>
    <row r="556" spans="1:25" s="11" customFormat="1" ht="20.25" customHeight="1">
      <c r="A556" s="281"/>
      <c r="B556" s="39"/>
      <c r="C556" s="317" t="s">
        <v>711</v>
      </c>
      <c r="D556" s="320"/>
      <c r="E556" s="320"/>
      <c r="F556" s="320"/>
      <c r="G556" s="321"/>
      <c r="H556" s="281" t="s">
        <v>250</v>
      </c>
      <c r="I556" s="39" t="s">
        <v>250</v>
      </c>
      <c r="J556" s="39" t="s">
        <v>219</v>
      </c>
      <c r="K556" s="281">
        <v>350</v>
      </c>
      <c r="L556" s="39"/>
      <c r="M556" s="205"/>
      <c r="N556" s="205"/>
      <c r="O556" s="205">
        <v>6</v>
      </c>
      <c r="P556" s="205"/>
      <c r="Q556" s="205"/>
      <c r="R556" s="205"/>
      <c r="S556" s="285"/>
      <c r="T556" s="35"/>
      <c r="U556" s="35"/>
    </row>
    <row r="557" spans="1:25" s="11" customFormat="1" ht="88.5" customHeight="1">
      <c r="A557" s="198">
        <v>750</v>
      </c>
      <c r="B557" s="25" t="s">
        <v>124</v>
      </c>
      <c r="C557" s="3" t="s">
        <v>509</v>
      </c>
      <c r="D557" s="3" t="s">
        <v>504</v>
      </c>
      <c r="E557" s="25" t="s">
        <v>370</v>
      </c>
      <c r="F557" s="2" t="s">
        <v>183</v>
      </c>
      <c r="G557" s="25" t="s">
        <v>330</v>
      </c>
      <c r="H557" s="2"/>
      <c r="I557" s="25"/>
      <c r="J557" s="25"/>
      <c r="K557" s="2"/>
      <c r="L557" s="25"/>
      <c r="M557" s="203">
        <f t="shared" ref="M557:R557" si="102">M558</f>
        <v>93.3</v>
      </c>
      <c r="N557" s="203">
        <f t="shared" si="102"/>
        <v>93.3</v>
      </c>
      <c r="O557" s="203">
        <f t="shared" si="102"/>
        <v>110.2</v>
      </c>
      <c r="P557" s="203">
        <f t="shared" si="102"/>
        <v>97.3</v>
      </c>
      <c r="Q557" s="203">
        <f>Q558</f>
        <v>97.3</v>
      </c>
      <c r="R557" s="203">
        <f t="shared" si="102"/>
        <v>97.3</v>
      </c>
      <c r="S557" s="285"/>
      <c r="T557" s="35"/>
      <c r="U557" s="35"/>
    </row>
    <row r="558" spans="1:25" s="11" customFormat="1" ht="47.25" customHeight="1">
      <c r="A558" s="38"/>
      <c r="B558" s="39"/>
      <c r="C558" s="317" t="s">
        <v>771</v>
      </c>
      <c r="D558" s="318"/>
      <c r="E558" s="318"/>
      <c r="F558" s="318"/>
      <c r="G558" s="319"/>
      <c r="H558" s="38" t="s">
        <v>250</v>
      </c>
      <c r="I558" s="39" t="s">
        <v>250</v>
      </c>
      <c r="J558" s="39" t="s">
        <v>523</v>
      </c>
      <c r="K558" s="38" t="s">
        <v>111</v>
      </c>
      <c r="L558" s="39"/>
      <c r="M558" s="205">
        <v>93.3</v>
      </c>
      <c r="N558" s="205">
        <v>93.3</v>
      </c>
      <c r="O558" s="205">
        <v>110.2</v>
      </c>
      <c r="P558" s="205">
        <v>97.3</v>
      </c>
      <c r="Q558" s="205">
        <v>97.3</v>
      </c>
      <c r="R558" s="205">
        <v>97.3</v>
      </c>
      <c r="S558" s="285"/>
      <c r="T558" s="35"/>
      <c r="U558" s="35"/>
    </row>
    <row r="559" spans="1:25" s="11" customFormat="1" ht="91.5" customHeight="1">
      <c r="A559" s="198">
        <v>750</v>
      </c>
      <c r="B559" s="25" t="s">
        <v>306</v>
      </c>
      <c r="C559" s="3" t="s">
        <v>511</v>
      </c>
      <c r="D559" s="3" t="s">
        <v>504</v>
      </c>
      <c r="E559" s="25" t="s">
        <v>370</v>
      </c>
      <c r="F559" s="2" t="s">
        <v>183</v>
      </c>
      <c r="G559" s="25" t="s">
        <v>330</v>
      </c>
      <c r="H559" s="2"/>
      <c r="I559" s="25"/>
      <c r="J559" s="25"/>
      <c r="K559" s="2"/>
      <c r="L559" s="25"/>
      <c r="M559" s="203">
        <f>M563+M560+M561+M562</f>
        <v>319.89999999999998</v>
      </c>
      <c r="N559" s="203">
        <f t="shared" ref="N559:R559" si="103">N563+N560+N561+N562</f>
        <v>319.89999999999998</v>
      </c>
      <c r="O559" s="203">
        <f t="shared" si="103"/>
        <v>319.70000000000005</v>
      </c>
      <c r="P559" s="203">
        <f t="shared" si="103"/>
        <v>455</v>
      </c>
      <c r="Q559" s="203">
        <f t="shared" si="103"/>
        <v>455</v>
      </c>
      <c r="R559" s="203">
        <f t="shared" si="103"/>
        <v>455</v>
      </c>
      <c r="S559" s="285"/>
      <c r="T559" s="35"/>
      <c r="U559" s="35"/>
    </row>
    <row r="560" spans="1:25" s="11" customFormat="1" ht="34.15" customHeight="1">
      <c r="A560" s="64"/>
      <c r="B560" s="39"/>
      <c r="C560" s="317" t="s">
        <v>764</v>
      </c>
      <c r="D560" s="318"/>
      <c r="E560" s="318"/>
      <c r="F560" s="318"/>
      <c r="G560" s="319"/>
      <c r="H560" s="38" t="s">
        <v>250</v>
      </c>
      <c r="I560" s="39" t="s">
        <v>250</v>
      </c>
      <c r="J560" s="39" t="s">
        <v>469</v>
      </c>
      <c r="K560" s="38" t="s">
        <v>120</v>
      </c>
      <c r="L560" s="39"/>
      <c r="M560" s="205">
        <v>20</v>
      </c>
      <c r="N560" s="205">
        <v>20</v>
      </c>
      <c r="O560" s="205">
        <v>20</v>
      </c>
      <c r="P560" s="205">
        <v>30</v>
      </c>
      <c r="Q560" s="205">
        <v>30</v>
      </c>
      <c r="R560" s="205">
        <v>30</v>
      </c>
      <c r="S560" s="285"/>
      <c r="T560" s="35"/>
      <c r="U560" s="35"/>
    </row>
    <row r="561" spans="1:21" s="11" customFormat="1" ht="35.25" customHeight="1">
      <c r="A561" s="64"/>
      <c r="B561" s="39"/>
      <c r="C561" s="317" t="s">
        <v>764</v>
      </c>
      <c r="D561" s="318"/>
      <c r="E561" s="318"/>
      <c r="F561" s="318"/>
      <c r="G561" s="319"/>
      <c r="H561" s="38" t="s">
        <v>250</v>
      </c>
      <c r="I561" s="39" t="s">
        <v>250</v>
      </c>
      <c r="J561" s="39" t="s">
        <v>348</v>
      </c>
      <c r="K561" s="38" t="s">
        <v>119</v>
      </c>
      <c r="L561" s="39"/>
      <c r="M561" s="205">
        <v>30</v>
      </c>
      <c r="N561" s="205">
        <v>30</v>
      </c>
      <c r="O561" s="205">
        <v>30</v>
      </c>
      <c r="P561" s="205">
        <v>40</v>
      </c>
      <c r="Q561" s="205">
        <v>40</v>
      </c>
      <c r="R561" s="205">
        <v>40</v>
      </c>
      <c r="S561" s="285"/>
      <c r="T561" s="35"/>
      <c r="U561" s="35"/>
    </row>
    <row r="562" spans="1:21" s="11" customFormat="1" ht="38.25" customHeight="1">
      <c r="A562" s="64"/>
      <c r="B562" s="39"/>
      <c r="C562" s="317" t="s">
        <v>764</v>
      </c>
      <c r="D562" s="318"/>
      <c r="E562" s="318"/>
      <c r="F562" s="318"/>
      <c r="G562" s="319"/>
      <c r="H562" s="38" t="s">
        <v>252</v>
      </c>
      <c r="I562" s="39" t="s">
        <v>351</v>
      </c>
      <c r="J562" s="39" t="s">
        <v>349</v>
      </c>
      <c r="K562" s="38" t="s">
        <v>119</v>
      </c>
      <c r="L562" s="39"/>
      <c r="M562" s="205">
        <v>220</v>
      </c>
      <c r="N562" s="205">
        <v>220</v>
      </c>
      <c r="O562" s="205">
        <v>219.8</v>
      </c>
      <c r="P562" s="205">
        <v>325</v>
      </c>
      <c r="Q562" s="205">
        <v>325</v>
      </c>
      <c r="R562" s="205">
        <v>325</v>
      </c>
      <c r="S562" s="285"/>
      <c r="T562" s="35"/>
      <c r="U562" s="35"/>
    </row>
    <row r="563" spans="1:21" s="11" customFormat="1" ht="47.25" customHeight="1">
      <c r="A563" s="64"/>
      <c r="B563" s="39"/>
      <c r="C563" s="317" t="s">
        <v>764</v>
      </c>
      <c r="D563" s="318"/>
      <c r="E563" s="318"/>
      <c r="F563" s="318"/>
      <c r="G563" s="319"/>
      <c r="H563" s="38" t="s">
        <v>250</v>
      </c>
      <c r="I563" s="39" t="s">
        <v>250</v>
      </c>
      <c r="J563" s="39" t="s">
        <v>349</v>
      </c>
      <c r="K563" s="38" t="s">
        <v>119</v>
      </c>
      <c r="L563" s="39"/>
      <c r="M563" s="205">
        <v>49.9</v>
      </c>
      <c r="N563" s="205">
        <v>49.9</v>
      </c>
      <c r="O563" s="205">
        <v>49.9</v>
      </c>
      <c r="P563" s="205">
        <v>60</v>
      </c>
      <c r="Q563" s="205">
        <v>60</v>
      </c>
      <c r="R563" s="205">
        <v>60</v>
      </c>
      <c r="S563" s="285"/>
      <c r="T563" s="35"/>
      <c r="U563" s="35"/>
    </row>
    <row r="564" spans="1:21" s="11" customFormat="1" ht="93.75" customHeight="1">
      <c r="A564" s="198">
        <v>750</v>
      </c>
      <c r="B564" s="25" t="s">
        <v>21</v>
      </c>
      <c r="C564" s="2" t="s">
        <v>510</v>
      </c>
      <c r="D564" s="2" t="s">
        <v>504</v>
      </c>
      <c r="E564" s="25" t="s">
        <v>370</v>
      </c>
      <c r="F564" s="2" t="s">
        <v>390</v>
      </c>
      <c r="G564" s="25" t="s">
        <v>352</v>
      </c>
      <c r="H564" s="2"/>
      <c r="I564" s="25"/>
      <c r="J564" s="25"/>
      <c r="K564" s="2"/>
      <c r="L564" s="25"/>
      <c r="M564" s="203">
        <f t="shared" ref="M564:R564" si="104">M565</f>
        <v>1.5</v>
      </c>
      <c r="N564" s="203">
        <f t="shared" si="104"/>
        <v>1.5</v>
      </c>
      <c r="O564" s="203">
        <f t="shared" si="104"/>
        <v>1.5</v>
      </c>
      <c r="P564" s="203">
        <f t="shared" si="104"/>
        <v>1.5</v>
      </c>
      <c r="Q564" s="203">
        <f t="shared" si="104"/>
        <v>1.5</v>
      </c>
      <c r="R564" s="203">
        <f t="shared" si="104"/>
        <v>1.5</v>
      </c>
      <c r="S564" s="285"/>
      <c r="T564" s="35"/>
      <c r="U564" s="35"/>
    </row>
    <row r="565" spans="1:21" s="11" customFormat="1" ht="45.75" customHeight="1">
      <c r="A565" s="64"/>
      <c r="B565" s="39"/>
      <c r="C565" s="317" t="s">
        <v>767</v>
      </c>
      <c r="D565" s="318"/>
      <c r="E565" s="318"/>
      <c r="F565" s="318"/>
      <c r="G565" s="319"/>
      <c r="H565" s="38" t="s">
        <v>252</v>
      </c>
      <c r="I565" s="39" t="s">
        <v>351</v>
      </c>
      <c r="J565" s="39" t="s">
        <v>350</v>
      </c>
      <c r="K565" s="38" t="s">
        <v>119</v>
      </c>
      <c r="L565" s="39"/>
      <c r="M565" s="205">
        <v>1.5</v>
      </c>
      <c r="N565" s="205">
        <v>1.5</v>
      </c>
      <c r="O565" s="205">
        <v>1.5</v>
      </c>
      <c r="P565" s="205">
        <v>1.5</v>
      </c>
      <c r="Q565" s="205">
        <v>1.5</v>
      </c>
      <c r="R565" s="205">
        <v>1.5</v>
      </c>
      <c r="S565" s="285"/>
      <c r="T565" s="35"/>
      <c r="U565" s="35"/>
    </row>
    <row r="566" spans="1:21" s="11" customFormat="1" ht="86.25" customHeight="1">
      <c r="A566" s="198">
        <v>750</v>
      </c>
      <c r="B566" s="25" t="s">
        <v>295</v>
      </c>
      <c r="C566" s="2" t="s">
        <v>685</v>
      </c>
      <c r="D566" s="2" t="s">
        <v>462</v>
      </c>
      <c r="E566" s="25" t="s">
        <v>370</v>
      </c>
      <c r="F566" s="2" t="s">
        <v>390</v>
      </c>
      <c r="G566" s="25" t="s">
        <v>352</v>
      </c>
      <c r="H566" s="2"/>
      <c r="I566" s="25"/>
      <c r="J566" s="25"/>
      <c r="K566" s="2"/>
      <c r="L566" s="25"/>
      <c r="M566" s="203">
        <f>M567+M568</f>
        <v>0</v>
      </c>
      <c r="N566" s="203">
        <f>N567+N568</f>
        <v>0</v>
      </c>
      <c r="O566" s="203">
        <f>O567+O568+O569+O570+O571</f>
        <v>920.2</v>
      </c>
      <c r="P566" s="203">
        <f>P567+P568+P569</f>
        <v>0</v>
      </c>
      <c r="Q566" s="203">
        <f>Q567+Q568+Q569</f>
        <v>0</v>
      </c>
      <c r="R566" s="203">
        <f>R567+R568+R569</f>
        <v>0</v>
      </c>
      <c r="S566" s="285"/>
      <c r="T566" s="35"/>
      <c r="U566" s="35"/>
    </row>
    <row r="567" spans="1:21" s="11" customFormat="1" ht="35.450000000000003" customHeight="1">
      <c r="A567" s="64"/>
      <c r="B567" s="39"/>
      <c r="C567" s="317" t="s">
        <v>768</v>
      </c>
      <c r="D567" s="318"/>
      <c r="E567" s="318"/>
      <c r="F567" s="318"/>
      <c r="G567" s="319"/>
      <c r="H567" s="261" t="s">
        <v>252</v>
      </c>
      <c r="I567" s="262" t="s">
        <v>351</v>
      </c>
      <c r="J567" s="39" t="s">
        <v>702</v>
      </c>
      <c r="K567" s="38" t="s">
        <v>119</v>
      </c>
      <c r="L567" s="39"/>
      <c r="M567" s="205"/>
      <c r="N567" s="205"/>
      <c r="O567" s="205">
        <v>150</v>
      </c>
      <c r="P567" s="205"/>
      <c r="Q567" s="205"/>
      <c r="R567" s="205"/>
      <c r="S567" s="285"/>
      <c r="T567" s="35"/>
      <c r="U567" s="35"/>
    </row>
    <row r="568" spans="1:21" s="11" customFormat="1" ht="49.5" customHeight="1">
      <c r="A568" s="64"/>
      <c r="B568" s="39"/>
      <c r="C568" s="317" t="s">
        <v>769</v>
      </c>
      <c r="D568" s="318"/>
      <c r="E568" s="318"/>
      <c r="F568" s="318"/>
      <c r="G568" s="319"/>
      <c r="H568" s="261" t="s">
        <v>250</v>
      </c>
      <c r="I568" s="262" t="s">
        <v>254</v>
      </c>
      <c r="J568" s="39" t="s">
        <v>686</v>
      </c>
      <c r="K568" s="38">
        <v>612</v>
      </c>
      <c r="L568" s="39"/>
      <c r="M568" s="205"/>
      <c r="N568" s="205"/>
      <c r="O568" s="205">
        <v>210.2</v>
      </c>
      <c r="P568" s="205"/>
      <c r="Q568" s="205"/>
      <c r="R568" s="205"/>
      <c r="S568" s="285"/>
      <c r="T568" s="35"/>
      <c r="U568" s="35"/>
    </row>
    <row r="569" spans="1:21" s="11" customFormat="1" ht="38.25" customHeight="1">
      <c r="A569" s="64"/>
      <c r="B569" s="39"/>
      <c r="C569" s="317" t="s">
        <v>768</v>
      </c>
      <c r="D569" s="318"/>
      <c r="E569" s="318"/>
      <c r="F569" s="318"/>
      <c r="G569" s="319"/>
      <c r="H569" s="261" t="s">
        <v>250</v>
      </c>
      <c r="I569" s="262" t="s">
        <v>254</v>
      </c>
      <c r="J569" s="39" t="s">
        <v>687</v>
      </c>
      <c r="K569" s="38" t="s">
        <v>119</v>
      </c>
      <c r="L569" s="39"/>
      <c r="M569" s="205"/>
      <c r="N569" s="205"/>
      <c r="O569" s="205">
        <v>240</v>
      </c>
      <c r="P569" s="205"/>
      <c r="Q569" s="205"/>
      <c r="R569" s="205"/>
      <c r="S569" s="285"/>
      <c r="T569" s="35"/>
      <c r="U569" s="35"/>
    </row>
    <row r="570" spans="1:21" s="11" customFormat="1" ht="39.75" customHeight="1">
      <c r="A570" s="64"/>
      <c r="B570" s="39"/>
      <c r="C570" s="317" t="s">
        <v>768</v>
      </c>
      <c r="D570" s="318"/>
      <c r="E570" s="318"/>
      <c r="F570" s="318"/>
      <c r="G570" s="319"/>
      <c r="H570" s="261" t="s">
        <v>252</v>
      </c>
      <c r="I570" s="262" t="s">
        <v>351</v>
      </c>
      <c r="J570" s="39" t="s">
        <v>644</v>
      </c>
      <c r="K570" s="38">
        <v>612</v>
      </c>
      <c r="L570" s="39"/>
      <c r="M570" s="205"/>
      <c r="N570" s="205"/>
      <c r="O570" s="205"/>
      <c r="P570" s="205"/>
      <c r="Q570" s="205"/>
      <c r="R570" s="205"/>
      <c r="S570" s="285"/>
      <c r="T570" s="35"/>
      <c r="U570" s="35"/>
    </row>
    <row r="571" spans="1:21" s="11" customFormat="1" ht="39.75" customHeight="1">
      <c r="A571" s="64"/>
      <c r="B571" s="39"/>
      <c r="C571" s="317" t="s">
        <v>768</v>
      </c>
      <c r="D571" s="318"/>
      <c r="E571" s="318"/>
      <c r="F571" s="318"/>
      <c r="G571" s="319"/>
      <c r="H571" s="261" t="s">
        <v>252</v>
      </c>
      <c r="I571" s="262" t="s">
        <v>351</v>
      </c>
      <c r="J571" s="39" t="s">
        <v>688</v>
      </c>
      <c r="K571" s="38">
        <v>612</v>
      </c>
      <c r="L571" s="39"/>
      <c r="M571" s="205"/>
      <c r="N571" s="205"/>
      <c r="O571" s="205">
        <v>320</v>
      </c>
      <c r="P571" s="205"/>
      <c r="Q571" s="205"/>
      <c r="R571" s="205"/>
      <c r="S571" s="285"/>
      <c r="T571" s="35"/>
      <c r="U571" s="35"/>
    </row>
    <row r="572" spans="1:21" s="11" customFormat="1" ht="91.5" customHeight="1">
      <c r="A572" s="198">
        <v>750</v>
      </c>
      <c r="B572" s="25" t="s">
        <v>296</v>
      </c>
      <c r="C572" s="3" t="s">
        <v>502</v>
      </c>
      <c r="D572" s="3" t="s">
        <v>504</v>
      </c>
      <c r="E572" s="25" t="s">
        <v>370</v>
      </c>
      <c r="F572" s="2" t="s">
        <v>390</v>
      </c>
      <c r="G572" s="25" t="s">
        <v>352</v>
      </c>
      <c r="H572" s="2"/>
      <c r="I572" s="25"/>
      <c r="J572" s="25"/>
      <c r="K572" s="2"/>
      <c r="L572" s="25"/>
      <c r="M572" s="26">
        <f>M573</f>
        <v>28</v>
      </c>
      <c r="N572" s="26">
        <f t="shared" ref="N572:R572" si="105">N573</f>
        <v>28</v>
      </c>
      <c r="O572" s="26">
        <f t="shared" si="105"/>
        <v>28</v>
      </c>
      <c r="P572" s="26">
        <f t="shared" si="105"/>
        <v>38</v>
      </c>
      <c r="Q572" s="26">
        <f t="shared" si="105"/>
        <v>38</v>
      </c>
      <c r="R572" s="26">
        <f t="shared" si="105"/>
        <v>38</v>
      </c>
      <c r="S572" s="285"/>
      <c r="T572" s="35"/>
      <c r="U572" s="35"/>
    </row>
    <row r="573" spans="1:21" s="11" customFormat="1" ht="46.5" customHeight="1">
      <c r="A573" s="64"/>
      <c r="B573" s="39"/>
      <c r="C573" s="317" t="s">
        <v>769</v>
      </c>
      <c r="D573" s="318"/>
      <c r="E573" s="318"/>
      <c r="F573" s="318"/>
      <c r="G573" s="319"/>
      <c r="H573" s="38" t="s">
        <v>254</v>
      </c>
      <c r="I573" s="39" t="s">
        <v>145</v>
      </c>
      <c r="J573" s="39" t="s">
        <v>210</v>
      </c>
      <c r="K573" s="38" t="s">
        <v>120</v>
      </c>
      <c r="L573" s="39"/>
      <c r="M573" s="205">
        <v>28</v>
      </c>
      <c r="N573" s="205">
        <v>28</v>
      </c>
      <c r="O573" s="204">
        <v>28</v>
      </c>
      <c r="P573" s="204">
        <v>38</v>
      </c>
      <c r="Q573" s="204">
        <v>38</v>
      </c>
      <c r="R573" s="204">
        <v>38</v>
      </c>
      <c r="S573" s="285"/>
      <c r="T573" s="35"/>
      <c r="U573" s="35"/>
    </row>
    <row r="574" spans="1:21" s="11" customFormat="1" ht="81" customHeight="1">
      <c r="A574" s="2" t="s">
        <v>188</v>
      </c>
      <c r="B574" s="25" t="s">
        <v>297</v>
      </c>
      <c r="C574" s="3" t="s">
        <v>502</v>
      </c>
      <c r="D574" s="3" t="s">
        <v>575</v>
      </c>
      <c r="E574" s="25" t="s">
        <v>370</v>
      </c>
      <c r="F574" s="2" t="s">
        <v>390</v>
      </c>
      <c r="G574" s="25" t="s">
        <v>352</v>
      </c>
      <c r="H574" s="2"/>
      <c r="I574" s="25"/>
      <c r="J574" s="25"/>
      <c r="K574" s="2"/>
      <c r="L574" s="25"/>
      <c r="M574" s="203">
        <f t="shared" ref="M574:N574" si="106">M575+M576+M584</f>
        <v>35</v>
      </c>
      <c r="N574" s="203">
        <f t="shared" si="106"/>
        <v>35</v>
      </c>
      <c r="O574" s="203">
        <f>O575+O576+O584+O577+O578+O579+O580+O581+O583+O582</f>
        <v>2153.3999999999996</v>
      </c>
      <c r="P574" s="203">
        <f>P575+P576+P577</f>
        <v>28</v>
      </c>
      <c r="Q574" s="203">
        <f t="shared" ref="Q574:R574" si="107">Q575+Q576+Q577</f>
        <v>28</v>
      </c>
      <c r="R574" s="203">
        <f t="shared" si="107"/>
        <v>28</v>
      </c>
      <c r="S574" s="285"/>
      <c r="T574" s="35"/>
      <c r="U574" s="35"/>
    </row>
    <row r="575" spans="1:21" s="11" customFormat="1" ht="53.25" customHeight="1">
      <c r="A575" s="38"/>
      <c r="B575" s="39"/>
      <c r="C575" s="317" t="s">
        <v>769</v>
      </c>
      <c r="D575" s="318"/>
      <c r="E575" s="318"/>
      <c r="F575" s="318"/>
      <c r="G575" s="319"/>
      <c r="H575" s="38" t="s">
        <v>254</v>
      </c>
      <c r="I575" s="39" t="s">
        <v>145</v>
      </c>
      <c r="J575" s="39" t="s">
        <v>64</v>
      </c>
      <c r="K575" s="38" t="s">
        <v>120</v>
      </c>
      <c r="L575" s="39"/>
      <c r="M575" s="205">
        <v>30</v>
      </c>
      <c r="N575" s="205">
        <v>30</v>
      </c>
      <c r="O575" s="205">
        <v>17.100000000000001</v>
      </c>
      <c r="P575" s="205">
        <v>20</v>
      </c>
      <c r="Q575" s="205">
        <v>20</v>
      </c>
      <c r="R575" s="205">
        <v>20</v>
      </c>
      <c r="S575" s="285"/>
      <c r="T575" s="35"/>
      <c r="U575" s="35"/>
    </row>
    <row r="576" spans="1:21" s="11" customFormat="1" ht="51" customHeight="1">
      <c r="A576" s="2"/>
      <c r="B576" s="39"/>
      <c r="C576" s="317" t="s">
        <v>769</v>
      </c>
      <c r="D576" s="318"/>
      <c r="E576" s="318"/>
      <c r="F576" s="318"/>
      <c r="G576" s="319"/>
      <c r="H576" s="38" t="s">
        <v>254</v>
      </c>
      <c r="I576" s="39" t="s">
        <v>145</v>
      </c>
      <c r="J576" s="39" t="s">
        <v>323</v>
      </c>
      <c r="K576" s="38">
        <v>612</v>
      </c>
      <c r="L576" s="39"/>
      <c r="M576" s="205">
        <v>5</v>
      </c>
      <c r="N576" s="205">
        <v>5</v>
      </c>
      <c r="O576" s="205">
        <v>5</v>
      </c>
      <c r="P576" s="205">
        <v>5</v>
      </c>
      <c r="Q576" s="205">
        <v>5</v>
      </c>
      <c r="R576" s="205">
        <v>5</v>
      </c>
      <c r="S576" s="285"/>
      <c r="T576" s="35"/>
      <c r="U576" s="35"/>
    </row>
    <row r="577" spans="1:21" s="11" customFormat="1" ht="49.5" customHeight="1">
      <c r="A577" s="38"/>
      <c r="B577" s="39"/>
      <c r="C577" s="317" t="s">
        <v>769</v>
      </c>
      <c r="D577" s="318"/>
      <c r="E577" s="318"/>
      <c r="F577" s="318"/>
      <c r="G577" s="319"/>
      <c r="H577" s="38" t="s">
        <v>254</v>
      </c>
      <c r="I577" s="39" t="s">
        <v>145</v>
      </c>
      <c r="J577" s="262" t="s">
        <v>232</v>
      </c>
      <c r="K577" s="38">
        <v>612</v>
      </c>
      <c r="L577" s="39"/>
      <c r="M577" s="205"/>
      <c r="N577" s="205"/>
      <c r="O577" s="205">
        <v>215.7</v>
      </c>
      <c r="P577" s="205">
        <v>3</v>
      </c>
      <c r="Q577" s="205">
        <v>3</v>
      </c>
      <c r="R577" s="205">
        <v>3</v>
      </c>
      <c r="S577" s="285"/>
      <c r="T577" s="35"/>
      <c r="U577" s="35"/>
    </row>
    <row r="578" spans="1:21" s="11" customFormat="1" ht="37.5" customHeight="1">
      <c r="A578" s="38"/>
      <c r="B578" s="39"/>
      <c r="C578" s="317" t="s">
        <v>769</v>
      </c>
      <c r="D578" s="318"/>
      <c r="E578" s="318"/>
      <c r="F578" s="318"/>
      <c r="G578" s="319"/>
      <c r="H578" s="38" t="s">
        <v>254</v>
      </c>
      <c r="I578" s="39" t="s">
        <v>145</v>
      </c>
      <c r="J578" s="39" t="s">
        <v>666</v>
      </c>
      <c r="K578" s="38">
        <v>612</v>
      </c>
      <c r="L578" s="39"/>
      <c r="M578" s="205"/>
      <c r="N578" s="205"/>
      <c r="O578" s="205">
        <v>246</v>
      </c>
      <c r="P578" s="205"/>
      <c r="Q578" s="205"/>
      <c r="R578" s="205"/>
      <c r="S578" s="285"/>
      <c r="T578" s="35"/>
      <c r="U578" s="35"/>
    </row>
    <row r="579" spans="1:21" s="11" customFormat="1" ht="46.5" customHeight="1">
      <c r="A579" s="38"/>
      <c r="B579" s="39"/>
      <c r="C579" s="317" t="s">
        <v>769</v>
      </c>
      <c r="D579" s="318"/>
      <c r="E579" s="318"/>
      <c r="F579" s="318"/>
      <c r="G579" s="319"/>
      <c r="H579" s="38" t="s">
        <v>254</v>
      </c>
      <c r="I579" s="39" t="s">
        <v>145</v>
      </c>
      <c r="J579" s="39" t="s">
        <v>667</v>
      </c>
      <c r="K579" s="38">
        <v>612</v>
      </c>
      <c r="L579" s="39"/>
      <c r="M579" s="205"/>
      <c r="N579" s="205"/>
      <c r="O579" s="205">
        <v>122</v>
      </c>
      <c r="P579" s="205"/>
      <c r="Q579" s="205"/>
      <c r="R579" s="205"/>
      <c r="S579" s="285"/>
      <c r="T579" s="35"/>
      <c r="U579" s="35"/>
    </row>
    <row r="580" spans="1:21" s="11" customFormat="1" ht="46.5" customHeight="1">
      <c r="A580" s="38"/>
      <c r="B580" s="39"/>
      <c r="C580" s="317" t="s">
        <v>769</v>
      </c>
      <c r="D580" s="318"/>
      <c r="E580" s="318"/>
      <c r="F580" s="318"/>
      <c r="G580" s="319"/>
      <c r="H580" s="38" t="s">
        <v>254</v>
      </c>
      <c r="I580" s="39" t="s">
        <v>145</v>
      </c>
      <c r="J580" s="39" t="s">
        <v>668</v>
      </c>
      <c r="K580" s="38">
        <v>612</v>
      </c>
      <c r="L580" s="39"/>
      <c r="M580" s="205"/>
      <c r="N580" s="205"/>
      <c r="O580" s="205">
        <v>100</v>
      </c>
      <c r="P580" s="205"/>
      <c r="Q580" s="205"/>
      <c r="R580" s="205"/>
      <c r="S580" s="285"/>
      <c r="T580" s="35"/>
      <c r="U580" s="35"/>
    </row>
    <row r="581" spans="1:21" s="11" customFormat="1" ht="51" customHeight="1">
      <c r="A581" s="38"/>
      <c r="B581" s="39"/>
      <c r="C581" s="317" t="s">
        <v>769</v>
      </c>
      <c r="D581" s="318"/>
      <c r="E581" s="318"/>
      <c r="F581" s="318"/>
      <c r="G581" s="319"/>
      <c r="H581" s="38" t="s">
        <v>254</v>
      </c>
      <c r="I581" s="39" t="s">
        <v>145</v>
      </c>
      <c r="J581" s="39" t="s">
        <v>669</v>
      </c>
      <c r="K581" s="38">
        <v>612</v>
      </c>
      <c r="L581" s="39"/>
      <c r="M581" s="205"/>
      <c r="N581" s="61"/>
      <c r="O581" s="205">
        <v>950</v>
      </c>
      <c r="P581" s="205"/>
      <c r="Q581" s="205"/>
      <c r="R581" s="205"/>
      <c r="S581" s="285"/>
      <c r="T581" s="35"/>
      <c r="U581" s="35"/>
    </row>
    <row r="582" spans="1:21" s="11" customFormat="1" ht="50.25" customHeight="1">
      <c r="A582" s="38"/>
      <c r="B582" s="39"/>
      <c r="C582" s="317" t="s">
        <v>769</v>
      </c>
      <c r="D582" s="318"/>
      <c r="E582" s="318"/>
      <c r="F582" s="318"/>
      <c r="G582" s="319"/>
      <c r="H582" s="261" t="s">
        <v>254</v>
      </c>
      <c r="I582" s="262">
        <v>14</v>
      </c>
      <c r="J582" s="39" t="s">
        <v>689</v>
      </c>
      <c r="K582" s="38">
        <v>612</v>
      </c>
      <c r="L582" s="39"/>
      <c r="M582" s="205"/>
      <c r="N582" s="205"/>
      <c r="O582" s="205">
        <v>400</v>
      </c>
      <c r="P582" s="205"/>
      <c r="Q582" s="205"/>
      <c r="R582" s="205"/>
      <c r="S582" s="285"/>
      <c r="T582" s="35"/>
      <c r="U582" s="35"/>
    </row>
    <row r="583" spans="1:21" s="11" customFormat="1" ht="45" customHeight="1">
      <c r="A583" s="38"/>
      <c r="B583" s="39"/>
      <c r="C583" s="317" t="s">
        <v>769</v>
      </c>
      <c r="D583" s="318"/>
      <c r="E583" s="318"/>
      <c r="F583" s="318"/>
      <c r="G583" s="319"/>
      <c r="H583" s="38" t="s">
        <v>254</v>
      </c>
      <c r="I583" s="39" t="s">
        <v>145</v>
      </c>
      <c r="J583" s="39" t="s">
        <v>670</v>
      </c>
      <c r="K583" s="38">
        <v>612</v>
      </c>
      <c r="L583" s="39"/>
      <c r="M583" s="205"/>
      <c r="N583" s="205"/>
      <c r="O583" s="205">
        <v>97.6</v>
      </c>
      <c r="P583" s="205"/>
      <c r="Q583" s="205"/>
      <c r="R583" s="205"/>
      <c r="S583" s="285"/>
      <c r="T583" s="35"/>
      <c r="U583" s="35"/>
    </row>
    <row r="584" spans="1:21" s="11" customFormat="1" ht="45" customHeight="1">
      <c r="A584" s="38"/>
      <c r="B584" s="39"/>
      <c r="C584" s="317" t="s">
        <v>769</v>
      </c>
      <c r="D584" s="318"/>
      <c r="E584" s="318"/>
      <c r="F584" s="318"/>
      <c r="G584" s="319"/>
      <c r="H584" s="38" t="s">
        <v>254</v>
      </c>
      <c r="I584" s="39" t="s">
        <v>145</v>
      </c>
      <c r="J584" s="39" t="s">
        <v>232</v>
      </c>
      <c r="K584" s="38" t="s">
        <v>120</v>
      </c>
      <c r="L584" s="39"/>
      <c r="M584" s="205"/>
      <c r="N584" s="205"/>
      <c r="O584" s="205"/>
      <c r="P584" s="205"/>
      <c r="Q584" s="205"/>
      <c r="R584" s="205"/>
      <c r="S584" s="285"/>
      <c r="T584" s="35"/>
      <c r="U584" s="35"/>
    </row>
    <row r="585" spans="1:21" s="11" customFormat="1" ht="179.25" customHeight="1">
      <c r="A585" s="198">
        <v>750</v>
      </c>
      <c r="B585" s="25" t="s">
        <v>342</v>
      </c>
      <c r="C585" s="3" t="s">
        <v>501</v>
      </c>
      <c r="D585" s="3" t="s">
        <v>695</v>
      </c>
      <c r="E585" s="25" t="s">
        <v>129</v>
      </c>
      <c r="F585" s="2" t="s">
        <v>390</v>
      </c>
      <c r="G585" s="25" t="s">
        <v>352</v>
      </c>
      <c r="H585" s="2"/>
      <c r="I585" s="25"/>
      <c r="J585" s="25"/>
      <c r="K585" s="2"/>
      <c r="L585" s="25"/>
      <c r="M585" s="203">
        <f>M587+M586</f>
        <v>907.8</v>
      </c>
      <c r="N585" s="203">
        <f>N587+N586</f>
        <v>907.8</v>
      </c>
      <c r="O585" s="203">
        <f>O587+O586</f>
        <v>878.2</v>
      </c>
      <c r="P585" s="203">
        <f>P587</f>
        <v>0</v>
      </c>
      <c r="Q585" s="203">
        <f>Q587</f>
        <v>0</v>
      </c>
      <c r="R585" s="203">
        <f>R587</f>
        <v>0</v>
      </c>
      <c r="S585" s="285"/>
      <c r="T585" s="35"/>
      <c r="U585" s="35"/>
    </row>
    <row r="586" spans="1:21" s="11" customFormat="1" ht="68.25" customHeight="1">
      <c r="A586" s="2"/>
      <c r="B586" s="65"/>
      <c r="C586" s="314" t="s">
        <v>573</v>
      </c>
      <c r="D586" s="315"/>
      <c r="E586" s="315"/>
      <c r="F586" s="315"/>
      <c r="G586" s="316"/>
      <c r="H586" s="38" t="s">
        <v>252</v>
      </c>
      <c r="I586" s="39" t="s">
        <v>351</v>
      </c>
      <c r="J586" s="39" t="s">
        <v>434</v>
      </c>
      <c r="K586" s="38" t="s">
        <v>119</v>
      </c>
      <c r="L586" s="65"/>
      <c r="M586" s="207">
        <v>862.4</v>
      </c>
      <c r="N586" s="207">
        <v>862.4</v>
      </c>
      <c r="O586" s="207">
        <v>797.6</v>
      </c>
      <c r="P586" s="207"/>
      <c r="Q586" s="207"/>
      <c r="R586" s="207"/>
      <c r="S586" s="285"/>
      <c r="T586" s="35"/>
      <c r="U586" s="35"/>
    </row>
    <row r="587" spans="1:21" s="11" customFormat="1" ht="20.25" customHeight="1">
      <c r="A587" s="38"/>
      <c r="B587" s="39"/>
      <c r="C587" s="317" t="s">
        <v>435</v>
      </c>
      <c r="D587" s="318"/>
      <c r="E587" s="318"/>
      <c r="F587" s="318"/>
      <c r="G587" s="319"/>
      <c r="H587" s="38" t="s">
        <v>252</v>
      </c>
      <c r="I587" s="39" t="s">
        <v>351</v>
      </c>
      <c r="J587" s="39" t="s">
        <v>436</v>
      </c>
      <c r="K587" s="38" t="s">
        <v>119</v>
      </c>
      <c r="L587" s="39"/>
      <c r="M587" s="204">
        <v>45.4</v>
      </c>
      <c r="N587" s="204">
        <v>45.4</v>
      </c>
      <c r="O587" s="205">
        <v>80.599999999999994</v>
      </c>
      <c r="P587" s="205"/>
      <c r="Q587" s="205"/>
      <c r="R587" s="205"/>
      <c r="S587" s="285"/>
      <c r="T587" s="35"/>
      <c r="U587" s="35"/>
    </row>
    <row r="588" spans="1:21" s="11" customFormat="1" ht="91.5" customHeight="1">
      <c r="A588" s="198">
        <v>750</v>
      </c>
      <c r="B588" s="25" t="s">
        <v>862</v>
      </c>
      <c r="C588" s="2" t="s">
        <v>502</v>
      </c>
      <c r="D588" s="2" t="s">
        <v>503</v>
      </c>
      <c r="E588" s="25" t="s">
        <v>129</v>
      </c>
      <c r="F588" s="2" t="s">
        <v>390</v>
      </c>
      <c r="G588" s="25" t="s">
        <v>352</v>
      </c>
      <c r="H588" s="2"/>
      <c r="I588" s="25"/>
      <c r="J588" s="25"/>
      <c r="K588" s="2"/>
      <c r="L588" s="25"/>
      <c r="M588" s="203">
        <f t="shared" ref="M588:R588" si="108">M589</f>
        <v>5</v>
      </c>
      <c r="N588" s="203">
        <f t="shared" si="108"/>
        <v>5</v>
      </c>
      <c r="O588" s="209">
        <f t="shared" si="108"/>
        <v>5</v>
      </c>
      <c r="P588" s="209">
        <f t="shared" si="108"/>
        <v>0</v>
      </c>
      <c r="Q588" s="209">
        <f t="shared" si="108"/>
        <v>0</v>
      </c>
      <c r="R588" s="209">
        <f t="shared" si="108"/>
        <v>0</v>
      </c>
      <c r="S588" s="285"/>
      <c r="T588" s="35"/>
      <c r="U588" s="35"/>
    </row>
    <row r="589" spans="1:21" s="11" customFormat="1" ht="33.75" customHeight="1">
      <c r="A589" s="38"/>
      <c r="B589" s="39"/>
      <c r="C589" s="317" t="s">
        <v>764</v>
      </c>
      <c r="D589" s="318"/>
      <c r="E589" s="318"/>
      <c r="F589" s="318"/>
      <c r="G589" s="319"/>
      <c r="H589" s="38" t="s">
        <v>254</v>
      </c>
      <c r="I589" s="39">
        <v>14</v>
      </c>
      <c r="J589" s="39" t="s">
        <v>232</v>
      </c>
      <c r="K589" s="38" t="s">
        <v>120</v>
      </c>
      <c r="L589" s="39"/>
      <c r="M589" s="204">
        <v>5</v>
      </c>
      <c r="N589" s="204">
        <v>5</v>
      </c>
      <c r="O589" s="205">
        <v>5</v>
      </c>
      <c r="P589" s="205"/>
      <c r="Q589" s="205"/>
      <c r="R589" s="205"/>
      <c r="S589" s="285"/>
      <c r="T589" s="35"/>
      <c r="U589" s="35"/>
    </row>
    <row r="590" spans="1:21" s="11" customFormat="1" ht="15.75" customHeight="1">
      <c r="A590" s="2"/>
      <c r="B590" s="39"/>
      <c r="C590" s="38"/>
      <c r="D590" s="39"/>
      <c r="E590" s="39"/>
      <c r="F590" s="38"/>
      <c r="G590" s="39"/>
      <c r="H590" s="38"/>
      <c r="I590" s="39"/>
      <c r="J590" s="39"/>
      <c r="K590" s="38"/>
      <c r="L590" s="39"/>
      <c r="M590" s="205"/>
      <c r="N590" s="205"/>
      <c r="O590" s="204"/>
      <c r="P590" s="204"/>
      <c r="Q590" s="204"/>
      <c r="R590" s="204"/>
      <c r="S590" s="285"/>
      <c r="T590" s="35"/>
      <c r="U590" s="35"/>
    </row>
    <row r="591" spans="1:21" s="11" customFormat="1" ht="19.5" customHeight="1">
      <c r="A591" s="64"/>
      <c r="B591" s="322" t="s">
        <v>384</v>
      </c>
      <c r="C591" s="323"/>
      <c r="D591" s="323"/>
      <c r="E591" s="323"/>
      <c r="F591" s="323"/>
      <c r="G591" s="323"/>
      <c r="H591" s="323"/>
      <c r="I591" s="323"/>
      <c r="J591" s="323"/>
      <c r="K591" s="323"/>
      <c r="L591" s="324"/>
      <c r="M591" s="97"/>
      <c r="N591" s="97"/>
      <c r="O591" s="97"/>
      <c r="P591" s="97"/>
      <c r="Q591" s="97"/>
      <c r="R591" s="97"/>
      <c r="S591" s="285"/>
      <c r="T591" s="35"/>
      <c r="U591" s="35"/>
    </row>
    <row r="592" spans="1:21" s="11" customFormat="1" ht="30.75" customHeight="1">
      <c r="A592" s="38"/>
      <c r="B592" s="130" t="s">
        <v>36</v>
      </c>
      <c r="C592" s="322" t="s">
        <v>385</v>
      </c>
      <c r="D592" s="323"/>
      <c r="E592" s="323"/>
      <c r="F592" s="323"/>
      <c r="G592" s="323"/>
      <c r="H592" s="323"/>
      <c r="I592" s="323"/>
      <c r="J592" s="323"/>
      <c r="K592" s="323"/>
      <c r="L592" s="324"/>
      <c r="M592" s="97"/>
      <c r="N592" s="97"/>
      <c r="O592" s="97"/>
      <c r="P592" s="97"/>
      <c r="Q592" s="97"/>
      <c r="R592" s="97"/>
      <c r="S592" s="285"/>
      <c r="T592" s="35"/>
      <c r="U592" s="35"/>
    </row>
    <row r="593" spans="1:21" s="11" customFormat="1" ht="154.5" customHeight="1">
      <c r="A593" s="2" t="s">
        <v>188</v>
      </c>
      <c r="B593" s="25" t="s">
        <v>366</v>
      </c>
      <c r="C593" s="2" t="s">
        <v>491</v>
      </c>
      <c r="D593" s="2" t="s">
        <v>462</v>
      </c>
      <c r="E593" s="25" t="s">
        <v>129</v>
      </c>
      <c r="F593" s="2" t="s">
        <v>390</v>
      </c>
      <c r="G593" s="25" t="s">
        <v>352</v>
      </c>
      <c r="H593" s="2"/>
      <c r="I593" s="25"/>
      <c r="J593" s="25"/>
      <c r="K593" s="2"/>
      <c r="L593" s="25"/>
      <c r="M593" s="203">
        <f t="shared" ref="M593:R593" si="109">M594</f>
        <v>16.3</v>
      </c>
      <c r="N593" s="203">
        <f t="shared" si="109"/>
        <v>16.3</v>
      </c>
      <c r="O593" s="203">
        <f t="shared" si="109"/>
        <v>16.2</v>
      </c>
      <c r="P593" s="203">
        <f t="shared" si="109"/>
        <v>16</v>
      </c>
      <c r="Q593" s="203">
        <f t="shared" si="109"/>
        <v>16</v>
      </c>
      <c r="R593" s="203">
        <f t="shared" si="109"/>
        <v>16</v>
      </c>
      <c r="S593" s="285"/>
      <c r="T593" s="35"/>
      <c r="U593" s="35"/>
    </row>
    <row r="594" spans="1:21" s="11" customFormat="1" ht="22.5" customHeight="1">
      <c r="A594" s="38"/>
      <c r="B594" s="39"/>
      <c r="C594" s="334" t="s">
        <v>576</v>
      </c>
      <c r="D594" s="335"/>
      <c r="E594" s="335"/>
      <c r="F594" s="335"/>
      <c r="G594" s="336"/>
      <c r="H594" s="38" t="s">
        <v>252</v>
      </c>
      <c r="I594" s="39" t="s">
        <v>80</v>
      </c>
      <c r="J594" s="39" t="s">
        <v>65</v>
      </c>
      <c r="K594" s="38" t="s">
        <v>128</v>
      </c>
      <c r="L594" s="39"/>
      <c r="M594" s="205">
        <v>16.3</v>
      </c>
      <c r="N594" s="205">
        <v>16.3</v>
      </c>
      <c r="O594" s="205">
        <v>16.2</v>
      </c>
      <c r="P594" s="205">
        <v>16</v>
      </c>
      <c r="Q594" s="205">
        <v>16</v>
      </c>
      <c r="R594" s="205">
        <v>16</v>
      </c>
      <c r="S594" s="285"/>
      <c r="T594" s="35"/>
      <c r="U594" s="35"/>
    </row>
    <row r="595" spans="1:21" s="11" customFormat="1" ht="137.25" customHeight="1">
      <c r="A595" s="198">
        <v>750</v>
      </c>
      <c r="B595" s="25" t="s">
        <v>362</v>
      </c>
      <c r="C595" s="2" t="s">
        <v>492</v>
      </c>
      <c r="D595" s="2" t="s">
        <v>317</v>
      </c>
      <c r="E595" s="25" t="s">
        <v>129</v>
      </c>
      <c r="F595" s="2" t="s">
        <v>390</v>
      </c>
      <c r="G595" s="25" t="s">
        <v>352</v>
      </c>
      <c r="H595" s="2"/>
      <c r="I595" s="25"/>
      <c r="J595" s="25"/>
      <c r="K595" s="2"/>
      <c r="L595" s="25"/>
      <c r="M595" s="255">
        <f t="shared" ref="M595:R595" si="110">M596+M597+M598</f>
        <v>9022.5</v>
      </c>
      <c r="N595" s="255">
        <f t="shared" si="110"/>
        <v>9022.5</v>
      </c>
      <c r="O595" s="255">
        <f t="shared" si="110"/>
        <v>9675.7000000000007</v>
      </c>
      <c r="P595" s="255">
        <f t="shared" si="110"/>
        <v>10159.6</v>
      </c>
      <c r="Q595" s="255">
        <f t="shared" si="110"/>
        <v>10159.6</v>
      </c>
      <c r="R595" s="255">
        <f t="shared" si="110"/>
        <v>10159.6</v>
      </c>
      <c r="S595" s="285"/>
      <c r="T595" s="35"/>
      <c r="U595" s="35"/>
    </row>
    <row r="596" spans="1:21" s="11" customFormat="1" ht="25.15" customHeight="1">
      <c r="A596" s="192"/>
      <c r="B596" s="39"/>
      <c r="C596" s="317" t="s">
        <v>492</v>
      </c>
      <c r="D596" s="318"/>
      <c r="E596" s="318"/>
      <c r="F596" s="318"/>
      <c r="G596" s="319"/>
      <c r="H596" s="38" t="s">
        <v>250</v>
      </c>
      <c r="I596" s="39" t="s">
        <v>254</v>
      </c>
      <c r="J596" s="39" t="s">
        <v>230</v>
      </c>
      <c r="K596" s="38" t="s">
        <v>288</v>
      </c>
      <c r="L596" s="39"/>
      <c r="M596" s="254">
        <v>176</v>
      </c>
      <c r="N596" s="205">
        <v>176</v>
      </c>
      <c r="O596" s="204"/>
      <c r="P596" s="204"/>
      <c r="Q596" s="204"/>
      <c r="R596" s="204"/>
      <c r="S596" s="285"/>
      <c r="T596" s="35"/>
      <c r="U596" s="35"/>
    </row>
    <row r="597" spans="1:21" s="11" customFormat="1" ht="27" customHeight="1">
      <c r="A597" s="192"/>
      <c r="B597" s="39"/>
      <c r="C597" s="317" t="s">
        <v>229</v>
      </c>
      <c r="D597" s="318"/>
      <c r="E597" s="318"/>
      <c r="F597" s="318"/>
      <c r="G597" s="319"/>
      <c r="H597" s="38" t="s">
        <v>250</v>
      </c>
      <c r="I597" s="39" t="s">
        <v>254</v>
      </c>
      <c r="J597" s="39" t="s">
        <v>66</v>
      </c>
      <c r="K597" s="38" t="s">
        <v>288</v>
      </c>
      <c r="L597" s="39"/>
      <c r="M597" s="254">
        <v>2270.1</v>
      </c>
      <c r="N597" s="205">
        <v>2270.1</v>
      </c>
      <c r="O597" s="204">
        <v>3003.5</v>
      </c>
      <c r="P597" s="204">
        <v>3472.5</v>
      </c>
      <c r="Q597" s="204">
        <v>3472.5</v>
      </c>
      <c r="R597" s="204">
        <v>3472.5</v>
      </c>
      <c r="S597" s="285"/>
      <c r="T597" s="35"/>
      <c r="U597" s="35"/>
    </row>
    <row r="598" spans="1:21" s="11" customFormat="1" ht="33.6" customHeight="1">
      <c r="A598" s="2"/>
      <c r="B598" s="39"/>
      <c r="C598" s="317" t="s">
        <v>229</v>
      </c>
      <c r="D598" s="318"/>
      <c r="E598" s="318"/>
      <c r="F598" s="318"/>
      <c r="G598" s="319"/>
      <c r="H598" s="38" t="s">
        <v>252</v>
      </c>
      <c r="I598" s="39" t="s">
        <v>351</v>
      </c>
      <c r="J598" s="39" t="s">
        <v>66</v>
      </c>
      <c r="K598" s="38" t="s">
        <v>288</v>
      </c>
      <c r="L598" s="39"/>
      <c r="M598" s="254">
        <v>6576.4</v>
      </c>
      <c r="N598" s="205">
        <v>6576.4</v>
      </c>
      <c r="O598" s="204">
        <v>6672.2</v>
      </c>
      <c r="P598" s="204">
        <v>6687.1</v>
      </c>
      <c r="Q598" s="204">
        <v>6687.1</v>
      </c>
      <c r="R598" s="204">
        <v>6687.1</v>
      </c>
      <c r="S598" s="285"/>
      <c r="T598" s="35"/>
      <c r="U598" s="35"/>
    </row>
    <row r="599" spans="1:21" s="11" customFormat="1" ht="74.45" customHeight="1">
      <c r="A599" s="265" t="s">
        <v>188</v>
      </c>
      <c r="B599" s="130" t="s">
        <v>305</v>
      </c>
      <c r="C599" s="322" t="s">
        <v>187</v>
      </c>
      <c r="D599" s="323"/>
      <c r="E599" s="323"/>
      <c r="F599" s="323"/>
      <c r="G599" s="323"/>
      <c r="H599" s="323"/>
      <c r="I599" s="323"/>
      <c r="J599" s="323"/>
      <c r="K599" s="323"/>
      <c r="L599" s="324"/>
      <c r="M599" s="97">
        <f t="shared" ref="M599:R599" si="111">M600+M603+M606+M609+M611+M614+M617</f>
        <v>62244.600000000006</v>
      </c>
      <c r="N599" s="97">
        <f t="shared" si="111"/>
        <v>62244.600000000006</v>
      </c>
      <c r="O599" s="97">
        <f>O600+O603+O606+O609+O611+O614+O617+O620</f>
        <v>44664.1</v>
      </c>
      <c r="P599" s="97">
        <f>P600+P603+P606+P609+P611+P614+P617+P620</f>
        <v>47719.299999999996</v>
      </c>
      <c r="Q599" s="97">
        <f t="shared" si="111"/>
        <v>42453.1</v>
      </c>
      <c r="R599" s="97">
        <f t="shared" si="111"/>
        <v>42453.1</v>
      </c>
      <c r="S599" s="285"/>
      <c r="T599" s="35"/>
      <c r="U599" s="35"/>
    </row>
    <row r="600" spans="1:21" s="11" customFormat="1" ht="104.25" customHeight="1">
      <c r="A600" s="198">
        <v>750</v>
      </c>
      <c r="B600" s="25" t="s">
        <v>99</v>
      </c>
      <c r="C600" s="2" t="s">
        <v>461</v>
      </c>
      <c r="D600" s="2" t="s">
        <v>684</v>
      </c>
      <c r="E600" s="25" t="s">
        <v>79</v>
      </c>
      <c r="F600" s="2" t="s">
        <v>495</v>
      </c>
      <c r="G600" s="25" t="s">
        <v>352</v>
      </c>
      <c r="H600" s="2"/>
      <c r="I600" s="25"/>
      <c r="J600" s="25"/>
      <c r="K600" s="2"/>
      <c r="L600" s="25"/>
      <c r="M600" s="203">
        <f t="shared" ref="M600:R600" si="112">M602+M601</f>
        <v>6452.7</v>
      </c>
      <c r="N600" s="203">
        <f t="shared" si="112"/>
        <v>6452.7</v>
      </c>
      <c r="O600" s="203">
        <f t="shared" si="112"/>
        <v>4498</v>
      </c>
      <c r="P600" s="203">
        <f t="shared" si="112"/>
        <v>5830.7999999999993</v>
      </c>
      <c r="Q600" s="203">
        <f t="shared" si="112"/>
        <v>5629.1</v>
      </c>
      <c r="R600" s="203">
        <f t="shared" si="112"/>
        <v>5627.2999999999993</v>
      </c>
      <c r="S600" s="285"/>
      <c r="T600" s="35"/>
      <c r="U600" s="35"/>
    </row>
    <row r="601" spans="1:21" s="11" customFormat="1" ht="79.5" customHeight="1">
      <c r="A601" s="38"/>
      <c r="B601" s="65"/>
      <c r="C601" s="314" t="s">
        <v>550</v>
      </c>
      <c r="D601" s="315"/>
      <c r="E601" s="315"/>
      <c r="F601" s="315"/>
      <c r="G601" s="316"/>
      <c r="H601" s="38" t="s">
        <v>252</v>
      </c>
      <c r="I601" s="39" t="s">
        <v>351</v>
      </c>
      <c r="J601" s="39" t="s">
        <v>402</v>
      </c>
      <c r="K601" s="38" t="s">
        <v>288</v>
      </c>
      <c r="L601" s="39"/>
      <c r="M601" s="207">
        <v>2531.6</v>
      </c>
      <c r="N601" s="207">
        <v>2531.6</v>
      </c>
      <c r="O601" s="207">
        <v>1656.4</v>
      </c>
      <c r="P601" s="207">
        <v>2448.1999999999998</v>
      </c>
      <c r="Q601" s="207">
        <v>2448.1999999999998</v>
      </c>
      <c r="R601" s="207">
        <v>2448.1999999999998</v>
      </c>
      <c r="S601" s="286"/>
      <c r="T601" s="35"/>
      <c r="U601" s="35"/>
    </row>
    <row r="602" spans="1:21" s="11" customFormat="1" ht="357" customHeight="1">
      <c r="A602" s="38"/>
      <c r="B602" s="39"/>
      <c r="C602" s="317" t="s">
        <v>845</v>
      </c>
      <c r="D602" s="318"/>
      <c r="E602" s="318"/>
      <c r="F602" s="318"/>
      <c r="G602" s="319"/>
      <c r="H602" s="38" t="s">
        <v>252</v>
      </c>
      <c r="I602" s="39" t="s">
        <v>351</v>
      </c>
      <c r="J602" s="39" t="s">
        <v>67</v>
      </c>
      <c r="K602" s="38" t="s">
        <v>288</v>
      </c>
      <c r="L602" s="39"/>
      <c r="M602" s="205">
        <v>3921.1</v>
      </c>
      <c r="N602" s="205">
        <v>3921.1</v>
      </c>
      <c r="O602" s="205">
        <v>2841.6</v>
      </c>
      <c r="P602" s="205">
        <v>3382.6</v>
      </c>
      <c r="Q602" s="205">
        <v>3180.9</v>
      </c>
      <c r="R602" s="205">
        <v>3179.1</v>
      </c>
      <c r="S602" s="286"/>
      <c r="T602" s="35"/>
      <c r="U602" s="35"/>
    </row>
    <row r="603" spans="1:21" s="11" customFormat="1" ht="111" customHeight="1">
      <c r="B603" s="25" t="s">
        <v>100</v>
      </c>
      <c r="C603" s="2" t="s">
        <v>770</v>
      </c>
      <c r="D603" s="25" t="s">
        <v>493</v>
      </c>
      <c r="E603" s="25" t="s">
        <v>266</v>
      </c>
      <c r="F603" s="2" t="s">
        <v>495</v>
      </c>
      <c r="G603" s="25" t="s">
        <v>352</v>
      </c>
      <c r="H603" s="2"/>
      <c r="I603" s="25"/>
      <c r="J603" s="25"/>
      <c r="K603" s="2"/>
      <c r="L603" s="25"/>
      <c r="M603" s="203">
        <f>M604+M605</f>
        <v>6614.9</v>
      </c>
      <c r="N603" s="203">
        <f>N604+N605</f>
        <v>6614.9</v>
      </c>
      <c r="O603" s="203">
        <f>O605+O604</f>
        <v>4616.7</v>
      </c>
      <c r="P603" s="203">
        <f>P605+P604</f>
        <v>5088.8999999999996</v>
      </c>
      <c r="Q603" s="203">
        <f>Q605+Q604</f>
        <v>4326.3999999999996</v>
      </c>
      <c r="R603" s="203">
        <f>R605+R604</f>
        <v>4323.8</v>
      </c>
      <c r="S603" s="285"/>
      <c r="T603" s="35"/>
      <c r="U603" s="35"/>
    </row>
    <row r="604" spans="1:21" s="11" customFormat="1" ht="82.5" customHeight="1">
      <c r="A604" s="198">
        <v>750</v>
      </c>
      <c r="B604" s="65"/>
      <c r="C604" s="314" t="s">
        <v>549</v>
      </c>
      <c r="D604" s="315"/>
      <c r="E604" s="315"/>
      <c r="F604" s="315"/>
      <c r="G604" s="316"/>
      <c r="H604" s="38" t="s">
        <v>252</v>
      </c>
      <c r="I604" s="39" t="s">
        <v>351</v>
      </c>
      <c r="J604" s="39" t="s">
        <v>403</v>
      </c>
      <c r="K604" s="38" t="s">
        <v>288</v>
      </c>
      <c r="L604" s="39"/>
      <c r="M604" s="207">
        <v>1749.7</v>
      </c>
      <c r="N604" s="207">
        <v>1749.7</v>
      </c>
      <c r="O604" s="207">
        <v>1636.5</v>
      </c>
      <c r="P604" s="207">
        <v>1748.7</v>
      </c>
      <c r="Q604" s="207">
        <v>1748.7</v>
      </c>
      <c r="R604" s="207">
        <v>1748.7</v>
      </c>
      <c r="S604" s="286"/>
      <c r="T604" s="35"/>
      <c r="U604" s="35"/>
    </row>
    <row r="605" spans="1:21" s="11" customFormat="1" ht="298.5" customHeight="1">
      <c r="A605" s="2"/>
      <c r="B605" s="39"/>
      <c r="C605" s="317" t="s">
        <v>562</v>
      </c>
      <c r="D605" s="318"/>
      <c r="E605" s="318"/>
      <c r="F605" s="318"/>
      <c r="G605" s="319"/>
      <c r="H605" s="38" t="s">
        <v>252</v>
      </c>
      <c r="I605" s="39" t="s">
        <v>351</v>
      </c>
      <c r="J605" s="39" t="s">
        <v>68</v>
      </c>
      <c r="K605" s="38" t="s">
        <v>288</v>
      </c>
      <c r="L605" s="39"/>
      <c r="M605" s="205">
        <v>4865.2</v>
      </c>
      <c r="N605" s="205">
        <v>4865.2</v>
      </c>
      <c r="O605" s="205">
        <v>2980.2</v>
      </c>
      <c r="P605" s="205">
        <v>3340.2</v>
      </c>
      <c r="Q605" s="205">
        <v>2577.6999999999998</v>
      </c>
      <c r="R605" s="205">
        <v>2575.1</v>
      </c>
      <c r="S605" s="286"/>
      <c r="T605" s="35"/>
      <c r="U605" s="35"/>
    </row>
    <row r="606" spans="1:21" s="11" customFormat="1" ht="90" customHeight="1">
      <c r="A606" s="198">
        <v>750</v>
      </c>
      <c r="B606" s="25" t="s">
        <v>101</v>
      </c>
      <c r="C606" s="2" t="s">
        <v>463</v>
      </c>
      <c r="D606" s="2" t="s">
        <v>494</v>
      </c>
      <c r="E606" s="25" t="s">
        <v>370</v>
      </c>
      <c r="F606" s="2" t="s">
        <v>118</v>
      </c>
      <c r="G606" s="25" t="s">
        <v>352</v>
      </c>
      <c r="H606" s="2"/>
      <c r="I606" s="25"/>
      <c r="J606" s="25"/>
      <c r="K606" s="2"/>
      <c r="L606" s="25"/>
      <c r="M606" s="203">
        <f t="shared" ref="M606:R606" si="113">M608+M607</f>
        <v>10613.5</v>
      </c>
      <c r="N606" s="203">
        <f t="shared" si="113"/>
        <v>10613.5</v>
      </c>
      <c r="O606" s="203">
        <f t="shared" si="113"/>
        <v>7058.4</v>
      </c>
      <c r="P606" s="203">
        <f t="shared" si="113"/>
        <v>7367.4</v>
      </c>
      <c r="Q606" s="203">
        <f t="shared" si="113"/>
        <v>5875.8</v>
      </c>
      <c r="R606" s="203">
        <f t="shared" si="113"/>
        <v>5857.0999999999995</v>
      </c>
      <c r="S606" s="285"/>
      <c r="T606" s="35"/>
      <c r="U606" s="35"/>
    </row>
    <row r="607" spans="1:21" s="11" customFormat="1" ht="78.75" customHeight="1">
      <c r="A607" s="38"/>
      <c r="B607" s="65"/>
      <c r="C607" s="314" t="s">
        <v>551</v>
      </c>
      <c r="D607" s="315"/>
      <c r="E607" s="315"/>
      <c r="F607" s="315"/>
      <c r="G607" s="316"/>
      <c r="H607" s="38" t="s">
        <v>252</v>
      </c>
      <c r="I607" s="39" t="s">
        <v>351</v>
      </c>
      <c r="J607" s="39" t="s">
        <v>405</v>
      </c>
      <c r="K607" s="38" t="s">
        <v>288</v>
      </c>
      <c r="L607" s="65"/>
      <c r="M607" s="207">
        <v>1538.1</v>
      </c>
      <c r="N607" s="207">
        <v>1538.1</v>
      </c>
      <c r="O607" s="207">
        <v>1793.2</v>
      </c>
      <c r="P607" s="207">
        <v>1748.7</v>
      </c>
      <c r="Q607" s="207">
        <v>1748.7</v>
      </c>
      <c r="R607" s="207">
        <v>1748.7</v>
      </c>
      <c r="S607" s="286"/>
      <c r="T607" s="35"/>
      <c r="U607" s="35"/>
    </row>
    <row r="608" spans="1:21" s="11" customFormat="1" ht="353.25" customHeight="1">
      <c r="A608" s="2"/>
      <c r="B608" s="39"/>
      <c r="C608" s="317" t="s">
        <v>849</v>
      </c>
      <c r="D608" s="318"/>
      <c r="E608" s="318"/>
      <c r="F608" s="318"/>
      <c r="G608" s="319"/>
      <c r="H608" s="38" t="s">
        <v>252</v>
      </c>
      <c r="I608" s="39" t="s">
        <v>351</v>
      </c>
      <c r="J608" s="39" t="s">
        <v>69</v>
      </c>
      <c r="K608" s="38" t="s">
        <v>288</v>
      </c>
      <c r="L608" s="39"/>
      <c r="M608" s="205">
        <v>9075.4</v>
      </c>
      <c r="N608" s="205">
        <v>9075.4</v>
      </c>
      <c r="O608" s="205">
        <v>5265.2</v>
      </c>
      <c r="P608" s="205">
        <v>5618.7</v>
      </c>
      <c r="Q608" s="205">
        <v>4127.1000000000004</v>
      </c>
      <c r="R608" s="205">
        <v>4108.3999999999996</v>
      </c>
      <c r="S608" s="286"/>
      <c r="T608" s="35"/>
      <c r="U608" s="35"/>
    </row>
    <row r="609" spans="1:21" s="11" customFormat="1" ht="259.5" customHeight="1">
      <c r="A609" s="198">
        <v>750</v>
      </c>
      <c r="B609" s="25" t="s">
        <v>102</v>
      </c>
      <c r="C609" s="2" t="s">
        <v>464</v>
      </c>
      <c r="D609" s="2" t="s">
        <v>496</v>
      </c>
      <c r="E609" s="25" t="s">
        <v>370</v>
      </c>
      <c r="F609" s="2" t="s">
        <v>497</v>
      </c>
      <c r="G609" s="25" t="s">
        <v>352</v>
      </c>
      <c r="H609" s="2"/>
      <c r="I609" s="25"/>
      <c r="J609" s="25"/>
      <c r="K609" s="2"/>
      <c r="L609" s="25"/>
      <c r="M609" s="203">
        <f t="shared" ref="M609:R609" si="114">M610</f>
        <v>2187.5</v>
      </c>
      <c r="N609" s="203">
        <f t="shared" si="114"/>
        <v>2187.5</v>
      </c>
      <c r="O609" s="203">
        <f>O610</f>
        <v>1436.6</v>
      </c>
      <c r="P609" s="203">
        <f t="shared" si="114"/>
        <v>1865.4</v>
      </c>
      <c r="Q609" s="203">
        <f t="shared" si="114"/>
        <v>1770.3</v>
      </c>
      <c r="R609" s="203">
        <f t="shared" si="114"/>
        <v>1774.7</v>
      </c>
      <c r="S609" s="285"/>
      <c r="T609" s="35"/>
      <c r="U609" s="35"/>
    </row>
    <row r="610" spans="1:21" s="11" customFormat="1" ht="286.5" customHeight="1">
      <c r="A610" s="38"/>
      <c r="B610" s="39"/>
      <c r="C610" s="317" t="s">
        <v>850</v>
      </c>
      <c r="D610" s="318"/>
      <c r="E610" s="318"/>
      <c r="F610" s="318"/>
      <c r="G610" s="319"/>
      <c r="H610" s="38" t="s">
        <v>252</v>
      </c>
      <c r="I610" s="39" t="s">
        <v>351</v>
      </c>
      <c r="J610" s="39" t="s">
        <v>223</v>
      </c>
      <c r="K610" s="38" t="s">
        <v>288</v>
      </c>
      <c r="L610" s="39"/>
      <c r="M610" s="205">
        <v>2187.5</v>
      </c>
      <c r="N610" s="205">
        <v>2187.5</v>
      </c>
      <c r="O610" s="205">
        <v>1436.6</v>
      </c>
      <c r="P610" s="205">
        <v>1865.4</v>
      </c>
      <c r="Q610" s="205">
        <v>1770.3</v>
      </c>
      <c r="R610" s="205">
        <v>1774.7</v>
      </c>
      <c r="S610" s="285"/>
      <c r="T610" s="35"/>
      <c r="U610" s="35"/>
    </row>
    <row r="611" spans="1:21" s="11" customFormat="1" ht="286.5" customHeight="1">
      <c r="A611" s="2" t="s">
        <v>188</v>
      </c>
      <c r="B611" s="25" t="s">
        <v>363</v>
      </c>
      <c r="C611" s="2" t="s">
        <v>465</v>
      </c>
      <c r="D611" s="2" t="s">
        <v>115</v>
      </c>
      <c r="E611" s="25" t="s">
        <v>129</v>
      </c>
      <c r="F611" s="2" t="s">
        <v>495</v>
      </c>
      <c r="G611" s="25" t="s">
        <v>352</v>
      </c>
      <c r="H611" s="2"/>
      <c r="I611" s="25"/>
      <c r="J611" s="25"/>
      <c r="K611" s="2"/>
      <c r="L611" s="25"/>
      <c r="M611" s="203">
        <f t="shared" ref="M611:R611" si="115">M613+M612</f>
        <v>2247.9</v>
      </c>
      <c r="N611" s="203">
        <f t="shared" si="115"/>
        <v>2247.9</v>
      </c>
      <c r="O611" s="203">
        <f t="shared" si="115"/>
        <v>1621.5</v>
      </c>
      <c r="P611" s="203">
        <f t="shared" si="115"/>
        <v>1971.7</v>
      </c>
      <c r="Q611" s="203">
        <f t="shared" si="115"/>
        <v>1939.7</v>
      </c>
      <c r="R611" s="203">
        <f t="shared" si="115"/>
        <v>1939.7</v>
      </c>
      <c r="S611" s="285"/>
      <c r="T611" s="35"/>
      <c r="U611" s="35"/>
    </row>
    <row r="612" spans="1:21" s="11" customFormat="1" ht="84" customHeight="1">
      <c r="A612" s="64"/>
      <c r="B612" s="65"/>
      <c r="C612" s="314" t="s">
        <v>552</v>
      </c>
      <c r="D612" s="315"/>
      <c r="E612" s="315"/>
      <c r="F612" s="315"/>
      <c r="G612" s="316"/>
      <c r="H612" s="38" t="s">
        <v>252</v>
      </c>
      <c r="I612" s="39" t="s">
        <v>351</v>
      </c>
      <c r="J612" s="39" t="s">
        <v>404</v>
      </c>
      <c r="K612" s="38" t="s">
        <v>288</v>
      </c>
      <c r="L612" s="39"/>
      <c r="M612" s="207">
        <v>1455.3</v>
      </c>
      <c r="N612" s="207">
        <v>1455.3</v>
      </c>
      <c r="O612" s="207">
        <v>1146.4000000000001</v>
      </c>
      <c r="P612" s="207">
        <v>1311.5</v>
      </c>
      <c r="Q612" s="207">
        <v>1311.5</v>
      </c>
      <c r="R612" s="207">
        <v>1311.5</v>
      </c>
      <c r="S612" s="286"/>
      <c r="T612" s="35"/>
      <c r="U612" s="35"/>
    </row>
    <row r="613" spans="1:21" s="11" customFormat="1" ht="210.75" customHeight="1">
      <c r="A613" s="38"/>
      <c r="B613" s="39"/>
      <c r="C613" s="317" t="s">
        <v>848</v>
      </c>
      <c r="D613" s="318"/>
      <c r="E613" s="318"/>
      <c r="F613" s="318"/>
      <c r="G613" s="319"/>
      <c r="H613" s="38" t="s">
        <v>252</v>
      </c>
      <c r="I613" s="39" t="s">
        <v>351</v>
      </c>
      <c r="J613" s="39" t="s">
        <v>224</v>
      </c>
      <c r="K613" s="38" t="s">
        <v>288</v>
      </c>
      <c r="L613" s="39"/>
      <c r="M613" s="205">
        <v>792.6</v>
      </c>
      <c r="N613" s="205">
        <v>792.6</v>
      </c>
      <c r="O613" s="205">
        <v>475.1</v>
      </c>
      <c r="P613" s="205">
        <v>660.2</v>
      </c>
      <c r="Q613" s="205">
        <v>628.20000000000005</v>
      </c>
      <c r="R613" s="205">
        <v>628.20000000000005</v>
      </c>
      <c r="S613" s="286"/>
      <c r="T613" s="35"/>
      <c r="U613" s="35"/>
    </row>
    <row r="614" spans="1:21" s="11" customFormat="1" ht="66" customHeight="1">
      <c r="A614" s="2" t="s">
        <v>188</v>
      </c>
      <c r="B614" s="25" t="s">
        <v>103</v>
      </c>
      <c r="C614" s="2" t="s">
        <v>466</v>
      </c>
      <c r="D614" s="2" t="s">
        <v>498</v>
      </c>
      <c r="E614" s="25" t="s">
        <v>370</v>
      </c>
      <c r="F614" s="2" t="s">
        <v>390</v>
      </c>
      <c r="G614" s="25" t="s">
        <v>352</v>
      </c>
      <c r="H614" s="2"/>
      <c r="I614" s="25"/>
      <c r="J614" s="25"/>
      <c r="K614" s="2"/>
      <c r="L614" s="25"/>
      <c r="M614" s="137">
        <f t="shared" ref="M614:R614" si="116">M616+M615</f>
        <v>10811.3</v>
      </c>
      <c r="N614" s="137">
        <f t="shared" si="116"/>
        <v>10811.3</v>
      </c>
      <c r="O614" s="137">
        <f t="shared" si="116"/>
        <v>7862.9</v>
      </c>
      <c r="P614" s="137">
        <f t="shared" si="116"/>
        <v>9226.9</v>
      </c>
      <c r="Q614" s="137">
        <f t="shared" si="116"/>
        <v>8911.6</v>
      </c>
      <c r="R614" s="137">
        <f t="shared" si="116"/>
        <v>8909.5</v>
      </c>
      <c r="S614" s="285"/>
      <c r="T614" s="35"/>
      <c r="U614" s="35"/>
    </row>
    <row r="615" spans="1:21" s="11" customFormat="1" ht="75.75" customHeight="1">
      <c r="A615" s="38"/>
      <c r="B615" s="65"/>
      <c r="C615" s="314" t="s">
        <v>553</v>
      </c>
      <c r="D615" s="315"/>
      <c r="E615" s="315"/>
      <c r="F615" s="315"/>
      <c r="G615" s="316"/>
      <c r="H615" s="64" t="s">
        <v>250</v>
      </c>
      <c r="I615" s="64" t="s">
        <v>254</v>
      </c>
      <c r="J615" s="65" t="s">
        <v>630</v>
      </c>
      <c r="K615" s="64" t="s">
        <v>288</v>
      </c>
      <c r="L615" s="65"/>
      <c r="M615" s="210">
        <v>3918.4</v>
      </c>
      <c r="N615" s="210">
        <v>3918.4</v>
      </c>
      <c r="O615" s="210">
        <v>2571</v>
      </c>
      <c r="P615" s="210">
        <v>3738.6</v>
      </c>
      <c r="Q615" s="210">
        <v>3738.6</v>
      </c>
      <c r="R615" s="210">
        <v>3738.6</v>
      </c>
      <c r="S615" s="286"/>
      <c r="T615" s="35"/>
      <c r="U615" s="35"/>
    </row>
    <row r="616" spans="1:21" s="11" customFormat="1" ht="330" customHeight="1">
      <c r="A616" s="2"/>
      <c r="B616" s="39"/>
      <c r="C616" s="317" t="s">
        <v>846</v>
      </c>
      <c r="D616" s="318"/>
      <c r="E616" s="318"/>
      <c r="F616" s="318"/>
      <c r="G616" s="319"/>
      <c r="H616" s="38" t="s">
        <v>250</v>
      </c>
      <c r="I616" s="39" t="s">
        <v>254</v>
      </c>
      <c r="J616" s="39" t="s">
        <v>225</v>
      </c>
      <c r="K616" s="38" t="s">
        <v>288</v>
      </c>
      <c r="L616" s="39"/>
      <c r="M616" s="205">
        <v>6892.9</v>
      </c>
      <c r="N616" s="205">
        <v>6892.9</v>
      </c>
      <c r="O616" s="205">
        <v>5291.9</v>
      </c>
      <c r="P616" s="205">
        <v>5488.3</v>
      </c>
      <c r="Q616" s="205">
        <v>5173</v>
      </c>
      <c r="R616" s="205">
        <v>5170.8999999999996</v>
      </c>
      <c r="S616" s="286"/>
      <c r="T616" s="35"/>
      <c r="U616" s="35"/>
    </row>
    <row r="617" spans="1:21" s="11" customFormat="1" ht="84" customHeight="1">
      <c r="A617" s="198">
        <v>750</v>
      </c>
      <c r="B617" s="25" t="s">
        <v>364</v>
      </c>
      <c r="C617" s="3" t="s">
        <v>566</v>
      </c>
      <c r="D617" s="3" t="s">
        <v>498</v>
      </c>
      <c r="E617" s="25" t="s">
        <v>370</v>
      </c>
      <c r="F617" s="2" t="s">
        <v>390</v>
      </c>
      <c r="G617" s="25" t="s">
        <v>352</v>
      </c>
      <c r="H617" s="2"/>
      <c r="I617" s="25"/>
      <c r="J617" s="25"/>
      <c r="K617" s="2"/>
      <c r="L617" s="25"/>
      <c r="M617" s="203">
        <f>M619+M618</f>
        <v>23316.799999999999</v>
      </c>
      <c r="N617" s="203">
        <f>N619+N618</f>
        <v>23316.799999999999</v>
      </c>
      <c r="O617" s="203">
        <f>O618+O619</f>
        <v>17257.099999999999</v>
      </c>
      <c r="P617" s="203">
        <f>P618+P619</f>
        <v>15940.8</v>
      </c>
      <c r="Q617" s="203">
        <f>Q618+Q619+Q621</f>
        <v>14000.199999999999</v>
      </c>
      <c r="R617" s="203">
        <f>R618+R619+R621</f>
        <v>14020.999999999998</v>
      </c>
      <c r="S617" s="285"/>
      <c r="T617" s="35"/>
      <c r="U617" s="35"/>
    </row>
    <row r="618" spans="1:21" s="11" customFormat="1" ht="93.75" customHeight="1">
      <c r="A618" s="38"/>
      <c r="B618" s="65"/>
      <c r="C618" s="314" t="s">
        <v>554</v>
      </c>
      <c r="D618" s="315"/>
      <c r="E618" s="315"/>
      <c r="F618" s="315"/>
      <c r="G618" s="316"/>
      <c r="H618" s="64" t="s">
        <v>250</v>
      </c>
      <c r="I618" s="39" t="s">
        <v>254</v>
      </c>
      <c r="J618" s="65" t="s">
        <v>401</v>
      </c>
      <c r="K618" s="64" t="s">
        <v>288</v>
      </c>
      <c r="L618" s="65"/>
      <c r="M618" s="207">
        <v>2472</v>
      </c>
      <c r="N618" s="207">
        <v>2472</v>
      </c>
      <c r="O618" s="207">
        <v>1666.8</v>
      </c>
      <c r="P618" s="207">
        <v>2216.8000000000002</v>
      </c>
      <c r="Q618" s="207">
        <v>2216.9</v>
      </c>
      <c r="R618" s="207">
        <v>2216.8000000000002</v>
      </c>
      <c r="S618" s="286"/>
      <c r="T618" s="35"/>
      <c r="U618" s="35"/>
    </row>
    <row r="619" spans="1:21" s="11" customFormat="1" ht="305.25" customHeight="1">
      <c r="A619" s="2"/>
      <c r="B619" s="39"/>
      <c r="C619" s="317" t="s">
        <v>847</v>
      </c>
      <c r="D619" s="318"/>
      <c r="E619" s="318"/>
      <c r="F619" s="318"/>
      <c r="G619" s="319"/>
      <c r="H619" s="38" t="s">
        <v>250</v>
      </c>
      <c r="I619" s="39" t="s">
        <v>254</v>
      </c>
      <c r="J619" s="39" t="s">
        <v>226</v>
      </c>
      <c r="K619" s="38" t="s">
        <v>288</v>
      </c>
      <c r="L619" s="39"/>
      <c r="M619" s="205">
        <v>20844.8</v>
      </c>
      <c r="N619" s="205">
        <v>20844.8</v>
      </c>
      <c r="O619" s="205">
        <v>15590.3</v>
      </c>
      <c r="P619" s="205">
        <v>13724</v>
      </c>
      <c r="Q619" s="205">
        <v>11355.9</v>
      </c>
      <c r="R619" s="205">
        <v>11376.8</v>
      </c>
      <c r="S619" s="286"/>
      <c r="T619" s="35"/>
      <c r="U619" s="35"/>
    </row>
    <row r="620" spans="1:21" s="11" customFormat="1" ht="90" customHeight="1">
      <c r="A620" s="198">
        <v>750</v>
      </c>
      <c r="B620" s="25" t="s">
        <v>867</v>
      </c>
      <c r="C620" s="3" t="s">
        <v>499</v>
      </c>
      <c r="D620" s="3" t="s">
        <v>500</v>
      </c>
      <c r="E620" s="25" t="s">
        <v>370</v>
      </c>
      <c r="F620" s="2" t="s">
        <v>390</v>
      </c>
      <c r="G620" s="119" t="s">
        <v>352</v>
      </c>
      <c r="H620" s="267"/>
      <c r="I620" s="119"/>
      <c r="J620" s="119"/>
      <c r="K620" s="119"/>
      <c r="L620" s="119"/>
      <c r="M620" s="268"/>
      <c r="N620" s="268"/>
      <c r="O620" s="268">
        <f>O621</f>
        <v>312.89999999999998</v>
      </c>
      <c r="P620" s="268">
        <f>P621</f>
        <v>427.4</v>
      </c>
      <c r="Q620" s="268">
        <f>Q621</f>
        <v>427.4</v>
      </c>
      <c r="R620" s="268">
        <f>R621</f>
        <v>427.4</v>
      </c>
      <c r="S620" s="285"/>
      <c r="T620" s="35"/>
      <c r="U620" s="35"/>
    </row>
    <row r="621" spans="1:21" s="11" customFormat="1" ht="75" customHeight="1">
      <c r="A621" s="38"/>
      <c r="B621" s="39"/>
      <c r="C621" s="317" t="s">
        <v>555</v>
      </c>
      <c r="D621" s="318"/>
      <c r="E621" s="318"/>
      <c r="F621" s="318"/>
      <c r="G621" s="319"/>
      <c r="H621" s="39" t="s">
        <v>250</v>
      </c>
      <c r="I621" s="39" t="s">
        <v>254</v>
      </c>
      <c r="J621" s="39" t="s">
        <v>631</v>
      </c>
      <c r="K621" s="39" t="s">
        <v>288</v>
      </c>
      <c r="L621" s="38"/>
      <c r="M621" s="211"/>
      <c r="N621" s="211"/>
      <c r="O621" s="205">
        <v>312.89999999999998</v>
      </c>
      <c r="P621" s="205">
        <v>427.4</v>
      </c>
      <c r="Q621" s="205">
        <v>427.4</v>
      </c>
      <c r="R621" s="205">
        <v>427.4</v>
      </c>
      <c r="S621" s="286"/>
      <c r="T621" s="35"/>
      <c r="U621" s="35"/>
    </row>
    <row r="622" spans="1:21" s="11" customFormat="1" ht="15.75" customHeight="1">
      <c r="A622" s="38"/>
      <c r="B622" s="130"/>
      <c r="C622" s="322" t="s">
        <v>239</v>
      </c>
      <c r="D622" s="323"/>
      <c r="E622" s="323"/>
      <c r="F622" s="323"/>
      <c r="G622" s="323"/>
      <c r="H622" s="323"/>
      <c r="I622" s="323"/>
      <c r="J622" s="323"/>
      <c r="K622" s="323"/>
      <c r="L622" s="324"/>
      <c r="M622" s="212"/>
      <c r="N622" s="212"/>
      <c r="O622" s="101"/>
      <c r="P622" s="101"/>
      <c r="Q622" s="101"/>
      <c r="R622" s="101"/>
      <c r="S622" s="285"/>
      <c r="T622" s="35"/>
      <c r="U622" s="35"/>
    </row>
    <row r="623" spans="1:21" s="11" customFormat="1" ht="22.5" customHeight="1">
      <c r="A623" s="38"/>
      <c r="B623" s="271"/>
      <c r="C623" s="322" t="s">
        <v>344</v>
      </c>
      <c r="D623" s="323"/>
      <c r="E623" s="323"/>
      <c r="F623" s="323"/>
      <c r="G623" s="323"/>
      <c r="H623" s="323"/>
      <c r="I623" s="323"/>
      <c r="J623" s="323"/>
      <c r="K623" s="323"/>
      <c r="L623" s="324"/>
      <c r="M623" s="212"/>
      <c r="N623" s="212"/>
      <c r="O623" s="101"/>
      <c r="P623" s="101"/>
      <c r="Q623" s="101"/>
      <c r="R623" s="101"/>
      <c r="S623" s="285"/>
      <c r="T623" s="35"/>
      <c r="U623" s="35"/>
    </row>
    <row r="624" spans="1:21" s="11" customFormat="1" ht="202.5">
      <c r="A624" s="2" t="s">
        <v>188</v>
      </c>
      <c r="B624" s="25" t="s">
        <v>309</v>
      </c>
      <c r="C624" s="2" t="s">
        <v>344</v>
      </c>
      <c r="D624" s="2" t="s">
        <v>76</v>
      </c>
      <c r="E624" s="25" t="s">
        <v>370</v>
      </c>
      <c r="F624" s="2" t="s">
        <v>390</v>
      </c>
      <c r="G624" s="25" t="s">
        <v>352</v>
      </c>
      <c r="H624" s="2"/>
      <c r="I624" s="25"/>
      <c r="J624" s="25"/>
      <c r="K624" s="2"/>
      <c r="L624" s="25"/>
      <c r="M624" s="213"/>
      <c r="N624" s="213"/>
      <c r="O624" s="209"/>
      <c r="P624" s="30"/>
      <c r="Q624" s="209"/>
      <c r="R624" s="209"/>
      <c r="S624" s="285"/>
      <c r="T624" s="35"/>
      <c r="U624" s="35"/>
    </row>
    <row r="625" spans="1:21" s="11" customFormat="1">
      <c r="A625" s="64"/>
      <c r="B625" s="39"/>
      <c r="C625" s="317"/>
      <c r="D625" s="318"/>
      <c r="E625" s="318"/>
      <c r="F625" s="318"/>
      <c r="G625" s="319"/>
      <c r="H625" s="38"/>
      <c r="I625" s="39"/>
      <c r="J625" s="39"/>
      <c r="K625" s="38"/>
      <c r="L625" s="39"/>
      <c r="M625" s="251"/>
      <c r="N625" s="205"/>
      <c r="O625" s="205"/>
      <c r="P625" s="205"/>
      <c r="Q625" s="205"/>
      <c r="R625" s="205"/>
      <c r="S625" s="285"/>
      <c r="T625" s="35"/>
      <c r="U625" s="35"/>
    </row>
    <row r="626" spans="1:21" s="11" customFormat="1">
      <c r="A626" s="38"/>
      <c r="B626" s="25"/>
      <c r="C626" s="2"/>
      <c r="D626" s="25" t="s">
        <v>261</v>
      </c>
      <c r="E626" s="25"/>
      <c r="F626" s="2"/>
      <c r="G626" s="25"/>
      <c r="H626" s="2"/>
      <c r="I626" s="25"/>
      <c r="J626" s="25"/>
      <c r="K626" s="2"/>
      <c r="L626" s="25"/>
      <c r="M626" s="30">
        <f>M10+M30+M119+M151+M176+M190+M300+M321+M365+M378+M513</f>
        <v>640896.69999999995</v>
      </c>
      <c r="N626" s="30">
        <f>N10+N30+N119+N151+N176+N190+N300+N321+N365+N378+N513</f>
        <v>639788.87999999989</v>
      </c>
      <c r="O626" s="270">
        <f>O10+O30+O119+O151+O176+O190+O300+O321+O365+O378+O513</f>
        <v>674692.29999999993</v>
      </c>
      <c r="P626" s="270">
        <f>P10+P30+P119+P151+P176+P190+P300+P321+P365+P378+P513</f>
        <v>617019.80000000005</v>
      </c>
      <c r="Q626" s="270">
        <f>Q10+Q30+Q119+Q151+Q176+Q190+Q300+Q321+Q365+Q378+Q513-0.12</f>
        <v>537125.5</v>
      </c>
      <c r="R626" s="270">
        <f>R10+R30+R119+R151+R176+R190+R300+R321+R365+R378+R513-0.12</f>
        <v>537847.4</v>
      </c>
      <c r="S626" s="284"/>
      <c r="T626" s="35"/>
      <c r="U626" s="35"/>
    </row>
    <row r="627" spans="1:21" s="11" customFormat="1">
      <c r="A627" s="35"/>
      <c r="B627" s="35"/>
      <c r="C627" s="35"/>
      <c r="D627" s="35"/>
      <c r="E627" s="35"/>
      <c r="F627" s="35"/>
      <c r="G627" s="35"/>
      <c r="H627" s="35"/>
      <c r="I627" s="76"/>
      <c r="J627" s="214"/>
      <c r="K627" s="215"/>
      <c r="L627" s="215"/>
      <c r="M627" s="215"/>
      <c r="N627" s="215"/>
      <c r="O627" s="215"/>
      <c r="P627" s="215"/>
      <c r="Q627" s="216"/>
      <c r="R627" s="35"/>
      <c r="S627" s="35"/>
    </row>
    <row r="628" spans="1:21" s="11" customFormat="1">
      <c r="A628" s="62"/>
      <c r="B628" s="62"/>
      <c r="C628" s="62"/>
      <c r="D628" s="62"/>
      <c r="E628" s="62"/>
      <c r="F628" s="62"/>
      <c r="G628" s="62"/>
      <c r="H628" s="62"/>
      <c r="I628" s="62"/>
      <c r="J628" s="62"/>
      <c r="K628" s="62"/>
      <c r="L628" s="257"/>
      <c r="M628" s="215"/>
      <c r="N628" s="215"/>
      <c r="O628" s="217"/>
      <c r="P628" s="217"/>
      <c r="Q628" s="217"/>
      <c r="R628" s="216"/>
      <c r="S628" s="35"/>
      <c r="T628" s="35"/>
    </row>
    <row r="629" spans="1:21" s="11" customFormat="1">
      <c r="A629" s="62"/>
      <c r="B629" s="62"/>
      <c r="C629" s="62"/>
      <c r="D629" s="62"/>
      <c r="E629" s="62"/>
      <c r="F629" s="62"/>
      <c r="G629" s="62"/>
      <c r="H629" s="62"/>
      <c r="I629" s="62"/>
      <c r="J629" s="62"/>
      <c r="K629" s="62"/>
      <c r="L629" s="217"/>
      <c r="M629" s="217"/>
      <c r="N629" s="217"/>
      <c r="O629" s="215"/>
      <c r="P629" s="215">
        <v>617019.80000000005</v>
      </c>
      <c r="Q629" s="215">
        <v>537125.5</v>
      </c>
      <c r="R629" s="216">
        <v>53747.4</v>
      </c>
      <c r="S629" s="35"/>
      <c r="T629" s="35"/>
    </row>
    <row r="630" spans="1:21" s="11" customFormat="1" ht="37.5" customHeight="1">
      <c r="A630" s="62"/>
      <c r="B630" s="62"/>
      <c r="C630" s="62"/>
      <c r="D630" s="62"/>
      <c r="E630" s="62"/>
      <c r="F630" s="62"/>
      <c r="G630" s="62"/>
      <c r="H630" s="62"/>
      <c r="I630" s="62"/>
      <c r="J630" s="62"/>
      <c r="K630" s="62"/>
      <c r="L630" s="215"/>
      <c r="M630" s="215"/>
      <c r="N630" s="215"/>
      <c r="O630" s="215"/>
      <c r="P630" s="215"/>
      <c r="Q630" s="215"/>
      <c r="R630" s="216"/>
      <c r="S630" s="35"/>
      <c r="T630" s="35"/>
    </row>
    <row r="631" spans="1:21" s="11" customFormat="1" ht="55.5" customHeight="1">
      <c r="A631" s="62"/>
      <c r="B631" s="328" t="s">
        <v>227</v>
      </c>
      <c r="C631" s="328"/>
      <c r="D631" s="218"/>
      <c r="E631" s="218"/>
      <c r="F631" s="218"/>
      <c r="G631" s="218"/>
      <c r="H631" s="218"/>
      <c r="I631" s="329" t="s">
        <v>299</v>
      </c>
      <c r="J631" s="329"/>
      <c r="K631" s="62"/>
      <c r="L631" s="219"/>
      <c r="M631" s="219"/>
      <c r="N631" s="219"/>
      <c r="O631" s="219"/>
      <c r="P631" s="219"/>
      <c r="Q631" s="219"/>
      <c r="R631" s="216"/>
      <c r="S631" s="35"/>
      <c r="T631" s="35"/>
    </row>
    <row r="632" spans="1:21" s="11" customFormat="1">
      <c r="A632" s="62"/>
      <c r="B632" s="62"/>
      <c r="C632" s="62"/>
      <c r="D632" s="62"/>
      <c r="E632" s="62"/>
      <c r="F632" s="62"/>
      <c r="G632" s="62"/>
      <c r="H632" s="62"/>
      <c r="I632" s="62"/>
      <c r="J632" s="62"/>
      <c r="K632" s="62"/>
      <c r="L632" s="219"/>
      <c r="M632" s="219"/>
      <c r="N632" s="219"/>
      <c r="O632" s="219"/>
      <c r="P632" s="219"/>
      <c r="Q632" s="219"/>
      <c r="R632" s="216"/>
      <c r="S632" s="35"/>
      <c r="T632" s="35"/>
    </row>
    <row r="633" spans="1:21" s="11" customFormat="1">
      <c r="A633" s="62"/>
      <c r="B633" s="62"/>
      <c r="C633" s="62"/>
      <c r="D633" s="62"/>
      <c r="E633" s="62"/>
      <c r="F633" s="62"/>
      <c r="G633" s="62"/>
      <c r="H633" s="62"/>
      <c r="I633" s="62"/>
      <c r="J633" s="62"/>
      <c r="K633" s="62"/>
      <c r="L633" s="62"/>
      <c r="M633" s="219"/>
      <c r="N633" s="219"/>
      <c r="O633" s="219"/>
      <c r="P633" s="219"/>
      <c r="Q633" s="219"/>
      <c r="R633" s="219"/>
      <c r="S633" s="216"/>
      <c r="T633" s="35"/>
      <c r="U633" s="35"/>
    </row>
    <row r="634" spans="1:21" s="11" customFormat="1">
      <c r="A634" s="62"/>
      <c r="B634" s="62"/>
      <c r="C634" s="62"/>
      <c r="D634" s="62"/>
      <c r="E634" s="62"/>
      <c r="F634" s="62"/>
      <c r="G634" s="62"/>
      <c r="H634" s="62"/>
      <c r="I634" s="62"/>
      <c r="J634" s="62"/>
      <c r="K634" s="62"/>
      <c r="L634" s="62"/>
      <c r="M634" s="219"/>
      <c r="N634" s="219"/>
      <c r="O634" s="219"/>
      <c r="P634" s="219"/>
      <c r="Q634" s="219"/>
      <c r="R634" s="219"/>
      <c r="S634" s="216"/>
      <c r="T634" s="35"/>
      <c r="U634" s="35"/>
    </row>
    <row r="635" spans="1:21" s="11" customFormat="1">
      <c r="A635" s="62"/>
      <c r="B635" s="62"/>
      <c r="C635" s="62"/>
      <c r="D635" s="62"/>
      <c r="E635" s="62"/>
      <c r="F635" s="62"/>
      <c r="G635" s="62"/>
      <c r="H635" s="62"/>
      <c r="I635" s="62"/>
      <c r="J635" s="62"/>
      <c r="K635" s="62"/>
      <c r="L635" s="62"/>
      <c r="M635" s="219"/>
      <c r="N635" s="219"/>
      <c r="O635" s="219"/>
      <c r="P635" s="219"/>
      <c r="Q635" s="219"/>
      <c r="R635" s="219"/>
      <c r="S635" s="216"/>
      <c r="T635" s="35"/>
      <c r="U635" s="35"/>
    </row>
    <row r="636" spans="1:21" s="11" customFormat="1">
      <c r="A636" s="62"/>
      <c r="B636" s="62"/>
      <c r="C636" s="62"/>
      <c r="D636" s="62"/>
      <c r="E636" s="62"/>
      <c r="F636" s="62"/>
      <c r="G636" s="62"/>
      <c r="H636" s="62"/>
      <c r="I636" s="62"/>
      <c r="J636" s="62"/>
      <c r="K636" s="62"/>
      <c r="L636" s="62"/>
      <c r="M636" s="219"/>
      <c r="N636" s="219"/>
      <c r="O636" s="219"/>
      <c r="P636" s="219"/>
      <c r="Q636" s="219"/>
      <c r="R636" s="219"/>
      <c r="S636" s="216"/>
    </row>
    <row r="637" spans="1:21" s="11" customFormat="1">
      <c r="A637" s="62"/>
      <c r="B637" s="1"/>
      <c r="C637" s="1"/>
      <c r="D637" s="12"/>
      <c r="E637" s="1"/>
      <c r="F637" s="1"/>
      <c r="G637" s="1"/>
      <c r="H637" s="1"/>
      <c r="I637" s="12"/>
      <c r="J637" s="1"/>
      <c r="K637" s="1"/>
      <c r="L637" s="1"/>
      <c r="M637" s="13"/>
      <c r="N637" s="13"/>
      <c r="O637" s="13"/>
      <c r="P637" s="13"/>
      <c r="Q637" s="13"/>
      <c r="R637" s="13"/>
      <c r="S637" s="6"/>
    </row>
    <row r="638" spans="1:21" s="11" customFormat="1">
      <c r="A638" s="62"/>
      <c r="B638" s="1"/>
      <c r="C638" s="1"/>
      <c r="D638" s="12"/>
      <c r="E638" s="1"/>
      <c r="F638" s="1"/>
      <c r="G638" s="1"/>
      <c r="H638" s="1"/>
      <c r="I638" s="12"/>
      <c r="J638" s="1"/>
      <c r="K638" s="1"/>
      <c r="L638" s="1"/>
      <c r="M638" s="13"/>
      <c r="N638" s="13"/>
      <c r="O638" s="13"/>
      <c r="P638" s="13"/>
      <c r="Q638" s="13"/>
      <c r="R638" s="13"/>
      <c r="S638" s="6"/>
    </row>
    <row r="639" spans="1:21" s="11" customFormat="1">
      <c r="A639" s="1"/>
      <c r="B639" s="1"/>
      <c r="C639" s="1"/>
      <c r="D639" s="12"/>
      <c r="E639" s="1"/>
      <c r="F639" s="1"/>
      <c r="G639" s="1"/>
      <c r="H639" s="1"/>
      <c r="I639" s="12"/>
      <c r="J639" s="1"/>
      <c r="K639" s="1"/>
      <c r="L639" s="1"/>
      <c r="M639" s="13"/>
      <c r="N639" s="13"/>
      <c r="O639" s="13"/>
      <c r="P639" s="13"/>
      <c r="Q639" s="13"/>
      <c r="R639" s="13"/>
      <c r="S639" s="6"/>
    </row>
    <row r="640" spans="1:21" s="11" customFormat="1">
      <c r="A640" s="1"/>
      <c r="B640" s="1"/>
      <c r="C640" s="1"/>
      <c r="D640" s="12"/>
      <c r="E640" s="1"/>
      <c r="F640" s="1"/>
      <c r="G640" s="1"/>
      <c r="H640" s="1"/>
      <c r="I640" s="12"/>
      <c r="J640" s="1"/>
      <c r="K640" s="1"/>
      <c r="L640" s="1"/>
      <c r="M640" s="13"/>
      <c r="N640" s="13"/>
      <c r="O640" s="13"/>
      <c r="P640" s="13"/>
      <c r="Q640" s="13"/>
      <c r="R640" s="13"/>
      <c r="S640" s="6"/>
    </row>
    <row r="641" spans="1:19" s="11" customFormat="1">
      <c r="A641" s="1"/>
      <c r="B641" s="1"/>
      <c r="C641" s="1"/>
      <c r="D641" s="12"/>
      <c r="E641" s="1"/>
      <c r="F641" s="1"/>
      <c r="G641" s="1"/>
      <c r="H641" s="1"/>
      <c r="I641" s="12"/>
      <c r="J641" s="1"/>
      <c r="K641" s="1"/>
      <c r="L641" s="1"/>
      <c r="M641" s="13"/>
      <c r="N641" s="13"/>
      <c r="O641" s="13"/>
      <c r="P641" s="13"/>
      <c r="Q641" s="13"/>
      <c r="R641" s="13"/>
      <c r="S641" s="6"/>
    </row>
    <row r="642" spans="1:19" s="11" customFormat="1">
      <c r="A642" s="1"/>
      <c r="B642" s="1"/>
      <c r="C642" s="1"/>
      <c r="D642" s="12"/>
      <c r="E642" s="1"/>
      <c r="F642" s="1"/>
      <c r="G642" s="1"/>
      <c r="H642" s="1"/>
      <c r="I642" s="12"/>
      <c r="J642" s="1"/>
      <c r="K642" s="1"/>
      <c r="L642" s="1"/>
      <c r="M642" s="13"/>
      <c r="N642" s="13"/>
      <c r="O642" s="13"/>
      <c r="P642" s="13"/>
      <c r="Q642" s="13"/>
      <c r="R642" s="13"/>
      <c r="S642" s="6"/>
    </row>
    <row r="643" spans="1:19" s="11" customFormat="1">
      <c r="A643" s="1"/>
      <c r="B643" s="1"/>
      <c r="C643" s="1"/>
      <c r="D643" s="12"/>
      <c r="E643" s="1"/>
      <c r="F643" s="1"/>
      <c r="G643" s="1"/>
      <c r="H643" s="1"/>
      <c r="I643" s="12"/>
      <c r="J643" s="1"/>
      <c r="K643" s="1"/>
      <c r="L643" s="1"/>
      <c r="M643" s="13"/>
      <c r="N643" s="13"/>
      <c r="O643" s="13"/>
      <c r="P643" s="13"/>
      <c r="Q643" s="13"/>
      <c r="R643" s="13"/>
      <c r="S643" s="6"/>
    </row>
    <row r="644" spans="1:19" s="11" customFormat="1">
      <c r="A644" s="1"/>
      <c r="B644" s="1"/>
      <c r="C644" s="1"/>
      <c r="D644" s="12"/>
      <c r="E644" s="1"/>
      <c r="F644" s="1"/>
      <c r="G644" s="1"/>
      <c r="H644" s="1"/>
      <c r="I644" s="12"/>
      <c r="J644" s="1"/>
      <c r="K644" s="1"/>
      <c r="L644" s="1"/>
      <c r="M644" s="13"/>
      <c r="N644" s="13"/>
      <c r="O644" s="14"/>
      <c r="P644" s="14"/>
      <c r="Q644" s="14"/>
      <c r="R644" s="14"/>
      <c r="S644" s="6"/>
    </row>
    <row r="645" spans="1:19" s="11" customFormat="1">
      <c r="A645" s="1"/>
      <c r="B645" s="1"/>
      <c r="C645" s="1"/>
      <c r="D645" s="12"/>
      <c r="E645" s="1"/>
      <c r="F645" s="1"/>
      <c r="G645" s="1"/>
      <c r="H645" s="1"/>
      <c r="I645" s="12"/>
      <c r="J645" s="1"/>
      <c r="K645" s="1"/>
      <c r="L645" s="1"/>
      <c r="M645" s="13"/>
      <c r="N645" s="13"/>
      <c r="O645" s="14"/>
      <c r="P645" s="14"/>
      <c r="Q645" s="14"/>
      <c r="R645" s="14"/>
      <c r="S645" s="6"/>
    </row>
    <row r="646" spans="1:19" s="11" customFormat="1">
      <c r="A646" s="1"/>
      <c r="B646" s="1"/>
      <c r="C646" s="1"/>
      <c r="D646" s="12"/>
      <c r="E646" s="1"/>
      <c r="F646" s="1"/>
      <c r="G646" s="1"/>
      <c r="H646" s="1"/>
      <c r="I646" s="12"/>
      <c r="J646" s="1"/>
      <c r="K646" s="1"/>
      <c r="L646" s="1"/>
      <c r="M646" s="13"/>
      <c r="N646" s="13"/>
      <c r="O646" s="13"/>
      <c r="P646" s="13"/>
      <c r="Q646" s="13"/>
      <c r="R646" s="13"/>
      <c r="S646" s="6"/>
    </row>
    <row r="647" spans="1:19" s="11" customFormat="1">
      <c r="A647" s="1"/>
      <c r="B647" s="1"/>
      <c r="C647" s="1"/>
      <c r="D647" s="12"/>
      <c r="E647" s="1"/>
      <c r="F647" s="1"/>
      <c r="G647" s="1"/>
      <c r="H647" s="1"/>
      <c r="I647" s="12"/>
      <c r="J647" s="1"/>
      <c r="K647" s="1"/>
      <c r="L647" s="1"/>
      <c r="M647" s="13"/>
      <c r="N647" s="13"/>
      <c r="O647" s="13"/>
      <c r="P647" s="13"/>
      <c r="Q647" s="13"/>
      <c r="R647" s="13"/>
      <c r="S647" s="6"/>
    </row>
    <row r="648" spans="1:19" s="11" customFormat="1">
      <c r="A648" s="1"/>
      <c r="B648" s="1"/>
      <c r="C648" s="1"/>
      <c r="D648" s="12"/>
      <c r="E648" s="1"/>
      <c r="F648" s="1"/>
      <c r="G648" s="1"/>
      <c r="H648" s="1"/>
      <c r="I648" s="12"/>
      <c r="J648" s="1"/>
      <c r="K648" s="1"/>
      <c r="L648" s="1"/>
      <c r="M648" s="13"/>
      <c r="N648" s="13"/>
      <c r="O648" s="13"/>
      <c r="P648" s="13"/>
      <c r="Q648" s="13"/>
      <c r="R648" s="13"/>
      <c r="S648" s="6"/>
    </row>
    <row r="649" spans="1:19" s="11" customFormat="1">
      <c r="A649" s="1"/>
      <c r="B649" s="1"/>
      <c r="C649" s="1"/>
      <c r="D649" s="12"/>
      <c r="E649" s="1"/>
      <c r="F649" s="1"/>
      <c r="G649" s="1"/>
      <c r="H649" s="1"/>
      <c r="I649" s="12"/>
      <c r="J649" s="1"/>
      <c r="K649" s="1"/>
      <c r="L649" s="1"/>
      <c r="M649" s="13"/>
      <c r="N649" s="13"/>
      <c r="O649" s="13"/>
      <c r="P649" s="13"/>
      <c r="Q649" s="13"/>
      <c r="R649" s="13"/>
      <c r="S649" s="6"/>
    </row>
    <row r="650" spans="1:19" s="11" customFormat="1">
      <c r="A650" s="1"/>
      <c r="B650" s="1"/>
      <c r="C650" s="1"/>
      <c r="D650" s="12"/>
      <c r="E650" s="1"/>
      <c r="F650" s="1"/>
      <c r="G650" s="1"/>
      <c r="H650" s="1"/>
      <c r="I650" s="12"/>
      <c r="J650" s="1"/>
      <c r="K650" s="1"/>
      <c r="L650" s="1"/>
      <c r="M650" s="13"/>
      <c r="N650" s="13"/>
      <c r="O650" s="13"/>
      <c r="P650" s="13"/>
      <c r="Q650" s="13"/>
      <c r="R650" s="13"/>
      <c r="S650" s="6"/>
    </row>
    <row r="651" spans="1:19" s="11" customFormat="1">
      <c r="A651" s="1"/>
      <c r="B651" s="1"/>
      <c r="C651" s="1"/>
      <c r="D651" s="12"/>
      <c r="E651" s="1"/>
      <c r="F651" s="1"/>
      <c r="G651" s="1"/>
      <c r="H651" s="1"/>
      <c r="I651" s="12"/>
      <c r="J651" s="1"/>
      <c r="K651" s="1"/>
      <c r="L651" s="1"/>
      <c r="M651" s="13"/>
      <c r="N651" s="13"/>
      <c r="O651" s="13"/>
      <c r="P651" s="13"/>
      <c r="Q651" s="13"/>
      <c r="R651" s="13"/>
      <c r="S651" s="6"/>
    </row>
    <row r="652" spans="1:19" s="11" customFormat="1">
      <c r="A652" s="1"/>
      <c r="B652" s="1"/>
      <c r="C652" s="1"/>
      <c r="D652" s="12"/>
      <c r="E652" s="1"/>
      <c r="F652" s="1"/>
      <c r="G652" s="1"/>
      <c r="H652" s="1"/>
      <c r="I652" s="12"/>
      <c r="J652" s="1"/>
      <c r="K652" s="1"/>
      <c r="L652" s="1"/>
      <c r="M652" s="13"/>
      <c r="N652" s="13"/>
      <c r="O652" s="13"/>
      <c r="P652" s="13"/>
      <c r="Q652" s="13"/>
      <c r="R652" s="13"/>
      <c r="S652" s="6"/>
    </row>
    <row r="653" spans="1:19" s="11" customFormat="1">
      <c r="A653" s="1"/>
      <c r="B653" s="1"/>
      <c r="C653" s="1"/>
      <c r="D653" s="12"/>
      <c r="E653" s="1"/>
      <c r="F653" s="1"/>
      <c r="G653" s="1"/>
      <c r="H653" s="1"/>
      <c r="I653" s="12"/>
      <c r="J653" s="1"/>
      <c r="K653" s="1"/>
      <c r="L653" s="1"/>
      <c r="M653" s="13"/>
      <c r="N653" s="13"/>
      <c r="O653" s="13"/>
      <c r="P653" s="13"/>
      <c r="Q653" s="13"/>
      <c r="R653" s="13"/>
      <c r="S653" s="6"/>
    </row>
    <row r="654" spans="1:19" s="11" customFormat="1">
      <c r="A654" s="1"/>
      <c r="B654" s="1"/>
      <c r="C654" s="1"/>
      <c r="D654" s="12"/>
      <c r="E654" s="1"/>
      <c r="F654" s="1"/>
      <c r="G654" s="1"/>
      <c r="H654" s="1"/>
      <c r="I654" s="12"/>
      <c r="J654" s="1"/>
      <c r="K654" s="1"/>
      <c r="L654" s="1"/>
      <c r="M654" s="13"/>
      <c r="N654" s="13"/>
      <c r="O654" s="13"/>
      <c r="P654" s="13"/>
      <c r="Q654" s="13"/>
      <c r="R654" s="13"/>
      <c r="S654" s="6"/>
    </row>
    <row r="655" spans="1:19" s="11" customFormat="1">
      <c r="A655" s="1"/>
      <c r="B655" s="1"/>
      <c r="C655" s="1"/>
      <c r="D655" s="12"/>
      <c r="E655" s="1"/>
      <c r="F655" s="1"/>
      <c r="G655" s="1"/>
      <c r="H655" s="1"/>
      <c r="I655" s="12"/>
      <c r="J655" s="1"/>
      <c r="K655" s="1"/>
      <c r="L655" s="1"/>
      <c r="M655" s="13"/>
      <c r="N655" s="13"/>
      <c r="O655" s="13"/>
      <c r="P655" s="13"/>
      <c r="Q655" s="13"/>
      <c r="R655" s="13"/>
      <c r="S655" s="6"/>
    </row>
    <row r="656" spans="1:19" s="11" customFormat="1">
      <c r="A656" s="1"/>
      <c r="B656" s="1"/>
      <c r="C656" s="1"/>
      <c r="D656" s="12"/>
      <c r="E656" s="1"/>
      <c r="F656" s="1"/>
      <c r="G656" s="1"/>
      <c r="H656" s="1"/>
      <c r="I656" s="12"/>
      <c r="J656" s="1"/>
      <c r="K656" s="1"/>
      <c r="L656" s="1"/>
      <c r="M656" s="13"/>
      <c r="N656" s="13"/>
      <c r="O656" s="13"/>
      <c r="P656" s="13"/>
      <c r="Q656" s="13"/>
      <c r="R656" s="13"/>
      <c r="S656" s="6"/>
    </row>
    <row r="657" spans="1:25" s="11" customFormat="1">
      <c r="A657" s="1"/>
      <c r="B657" s="1"/>
      <c r="C657" s="1"/>
      <c r="D657" s="12"/>
      <c r="E657" s="1"/>
      <c r="F657" s="1"/>
      <c r="G657" s="1"/>
      <c r="H657" s="1"/>
      <c r="I657" s="12"/>
      <c r="J657" s="1"/>
      <c r="K657" s="1"/>
      <c r="L657" s="1"/>
      <c r="M657" s="13"/>
      <c r="N657" s="13"/>
      <c r="O657" s="13"/>
      <c r="P657" s="13"/>
      <c r="Q657" s="13"/>
      <c r="R657" s="13"/>
      <c r="S657" s="6"/>
    </row>
    <row r="658" spans="1:25" s="11" customFormat="1">
      <c r="A658" s="1"/>
      <c r="B658" s="1"/>
      <c r="C658" s="1"/>
      <c r="D658" s="12"/>
      <c r="E658" s="1"/>
      <c r="F658" s="1"/>
      <c r="G658" s="1"/>
      <c r="H658" s="1"/>
      <c r="I658" s="12"/>
      <c r="J658" s="1"/>
      <c r="K658" s="1"/>
      <c r="L658" s="1"/>
      <c r="M658" s="13"/>
      <c r="N658" s="13"/>
      <c r="O658" s="13"/>
      <c r="P658" s="13"/>
      <c r="Q658" s="13"/>
      <c r="R658" s="13"/>
      <c r="S658" s="6"/>
    </row>
    <row r="659" spans="1:25" s="11" customFormat="1">
      <c r="A659" s="1"/>
      <c r="B659" s="1"/>
      <c r="C659" s="1"/>
      <c r="D659" s="12"/>
      <c r="E659" s="1"/>
      <c r="F659" s="1"/>
      <c r="G659" s="1"/>
      <c r="H659" s="1"/>
      <c r="I659" s="12"/>
      <c r="J659" s="1"/>
      <c r="K659" s="1"/>
      <c r="L659" s="1"/>
      <c r="M659" s="13"/>
      <c r="N659" s="13"/>
      <c r="O659" s="13"/>
      <c r="P659" s="13"/>
      <c r="Q659" s="13"/>
      <c r="R659" s="13"/>
      <c r="S659" s="6"/>
    </row>
    <row r="660" spans="1:25" s="11" customFormat="1">
      <c r="A660" s="1"/>
      <c r="B660" s="1"/>
      <c r="C660" s="1"/>
      <c r="D660" s="12"/>
      <c r="E660" s="1"/>
      <c r="F660" s="1"/>
      <c r="G660" s="1"/>
      <c r="H660" s="1"/>
      <c r="I660" s="12"/>
      <c r="J660" s="1"/>
      <c r="K660" s="1"/>
      <c r="L660" s="1"/>
      <c r="M660" s="13"/>
      <c r="N660" s="13"/>
      <c r="O660" s="13"/>
      <c r="P660" s="13"/>
      <c r="Q660" s="13"/>
      <c r="R660" s="13"/>
      <c r="S660" s="6"/>
    </row>
    <row r="661" spans="1:25" s="11" customFormat="1">
      <c r="A661" s="1"/>
      <c r="B661" s="13"/>
      <c r="C661" s="13"/>
      <c r="D661" s="13"/>
      <c r="E661" s="13"/>
      <c r="F661" s="13"/>
      <c r="G661" s="13"/>
      <c r="H661" s="13"/>
      <c r="I661" s="13"/>
      <c r="J661" s="13"/>
      <c r="K661" s="13"/>
      <c r="L661" s="13"/>
      <c r="M661" s="13"/>
      <c r="N661" s="13"/>
      <c r="O661" s="13"/>
      <c r="P661" s="13"/>
      <c r="Q661" s="13"/>
      <c r="R661" s="13"/>
      <c r="S661" s="6"/>
    </row>
    <row r="662" spans="1:25" s="11" customFormat="1">
      <c r="A662" s="1"/>
      <c r="B662" s="13"/>
      <c r="C662" s="13"/>
      <c r="D662" s="13"/>
      <c r="E662" s="13"/>
      <c r="F662" s="13"/>
      <c r="G662" s="13"/>
      <c r="H662" s="13"/>
      <c r="I662" s="13"/>
      <c r="J662" s="13"/>
      <c r="K662" s="13"/>
      <c r="L662" s="13"/>
      <c r="M662" s="13"/>
      <c r="N662" s="13"/>
      <c r="O662" s="13"/>
      <c r="P662" s="13"/>
      <c r="Q662" s="13"/>
      <c r="R662" s="13"/>
      <c r="S662" s="6"/>
    </row>
    <row r="663" spans="1:25">
      <c r="A663" s="1"/>
      <c r="B663" s="13"/>
      <c r="C663" s="13"/>
      <c r="D663" s="13"/>
      <c r="E663" s="13"/>
      <c r="F663" s="13"/>
      <c r="G663" s="13"/>
      <c r="H663" s="13"/>
      <c r="I663" s="13"/>
      <c r="J663" s="13"/>
      <c r="K663" s="13"/>
      <c r="L663" s="13"/>
      <c r="M663" s="13"/>
      <c r="N663" s="13"/>
      <c r="O663" s="13"/>
      <c r="P663" s="13"/>
      <c r="Q663" s="13"/>
      <c r="R663" s="13"/>
      <c r="T663" s="11"/>
      <c r="U663" s="11"/>
      <c r="V663" s="11"/>
      <c r="W663" s="11"/>
      <c r="X663" s="11"/>
      <c r="Y663" s="11"/>
    </row>
    <row r="664" spans="1:25">
      <c r="A664" s="1"/>
      <c r="B664" s="13"/>
      <c r="C664" s="13"/>
      <c r="D664" s="13"/>
      <c r="E664" s="13"/>
      <c r="F664" s="13"/>
      <c r="G664" s="13"/>
      <c r="H664" s="13"/>
      <c r="I664" s="13"/>
      <c r="J664" s="13"/>
      <c r="K664" s="13"/>
      <c r="L664" s="13"/>
      <c r="M664" s="13"/>
      <c r="N664" s="13"/>
      <c r="O664" s="13"/>
      <c r="P664" s="13"/>
      <c r="Q664" s="13"/>
      <c r="R664" s="13"/>
      <c r="T664" s="15"/>
      <c r="U664" s="11"/>
      <c r="V664" s="11"/>
      <c r="W664" s="11"/>
      <c r="X664" s="11"/>
      <c r="Y664" s="11"/>
    </row>
    <row r="665" spans="1:25">
      <c r="A665" s="1"/>
      <c r="B665" s="13"/>
      <c r="C665" s="13"/>
      <c r="D665" s="13"/>
      <c r="E665" s="13"/>
      <c r="F665" s="13"/>
      <c r="G665" s="13"/>
      <c r="H665" s="13"/>
      <c r="I665" s="13"/>
      <c r="J665" s="13"/>
      <c r="K665" s="13"/>
      <c r="L665" s="13"/>
      <c r="M665" s="13"/>
      <c r="N665" s="13"/>
      <c r="O665" s="13"/>
      <c r="P665" s="13"/>
      <c r="Q665" s="13"/>
      <c r="R665" s="13"/>
      <c r="T665" s="11"/>
      <c r="U665" s="11"/>
      <c r="V665" s="11"/>
      <c r="W665" s="11"/>
      <c r="X665" s="11"/>
      <c r="Y665" s="11"/>
    </row>
    <row r="666" spans="1:25">
      <c r="A666" s="13"/>
      <c r="B666" s="13"/>
      <c r="C666" s="13"/>
      <c r="D666" s="13"/>
      <c r="E666" s="13"/>
      <c r="F666" s="13"/>
      <c r="G666" s="13"/>
      <c r="H666" s="13"/>
      <c r="I666" s="13"/>
      <c r="J666" s="13"/>
      <c r="K666" s="13"/>
      <c r="L666" s="13"/>
      <c r="M666" s="13"/>
      <c r="N666" s="13"/>
      <c r="O666" s="13"/>
      <c r="P666" s="13"/>
      <c r="Q666" s="13"/>
      <c r="R666" s="13"/>
      <c r="T666" s="11"/>
      <c r="U666" s="11"/>
      <c r="V666" s="11"/>
      <c r="W666" s="11"/>
      <c r="X666" s="11"/>
      <c r="Y666" s="11"/>
    </row>
    <row r="667" spans="1:25">
      <c r="A667" s="13"/>
      <c r="B667" s="13"/>
      <c r="C667" s="13"/>
      <c r="D667" s="13"/>
      <c r="E667" s="13"/>
      <c r="F667" s="13"/>
      <c r="G667" s="13"/>
      <c r="H667" s="13"/>
      <c r="I667" s="13"/>
      <c r="J667" s="13"/>
      <c r="K667" s="13"/>
      <c r="L667" s="13"/>
      <c r="M667" s="13"/>
      <c r="N667" s="13"/>
      <c r="O667" s="13"/>
      <c r="P667" s="13"/>
      <c r="Q667" s="13"/>
      <c r="R667" s="13"/>
      <c r="T667" s="11"/>
      <c r="U667" s="11"/>
      <c r="V667" s="11"/>
      <c r="W667" s="11"/>
      <c r="X667" s="11"/>
      <c r="Y667" s="11"/>
    </row>
    <row r="668" spans="1:25">
      <c r="A668" s="13"/>
      <c r="B668" s="13"/>
      <c r="C668" s="13"/>
      <c r="D668" s="13"/>
      <c r="E668" s="13"/>
      <c r="F668" s="13"/>
      <c r="G668" s="13"/>
      <c r="H668" s="13"/>
      <c r="I668" s="13"/>
      <c r="J668" s="13"/>
      <c r="K668" s="13"/>
      <c r="L668" s="13"/>
      <c r="M668" s="13"/>
      <c r="N668" s="13"/>
      <c r="O668" s="14"/>
      <c r="P668" s="14"/>
      <c r="Q668" s="14"/>
      <c r="R668" s="14"/>
      <c r="T668" s="11"/>
      <c r="U668" s="11"/>
      <c r="V668" s="11"/>
      <c r="W668" s="11"/>
      <c r="X668" s="11"/>
      <c r="Y668" s="11"/>
    </row>
    <row r="669" spans="1:25">
      <c r="A669" s="13"/>
      <c r="B669" s="13"/>
      <c r="C669" s="330"/>
      <c r="D669" s="327"/>
      <c r="E669" s="13"/>
      <c r="F669" s="13"/>
      <c r="G669" s="13"/>
      <c r="H669" s="13"/>
      <c r="I669" s="13"/>
      <c r="J669" s="13"/>
      <c r="K669" s="13"/>
      <c r="L669" s="13"/>
      <c r="M669" s="13"/>
      <c r="N669" s="13"/>
      <c r="O669" s="14"/>
      <c r="P669" s="14"/>
      <c r="Q669" s="14"/>
      <c r="R669" s="14"/>
      <c r="T669" s="11"/>
      <c r="U669" s="11"/>
      <c r="V669" s="11"/>
      <c r="W669" s="11"/>
      <c r="X669" s="11"/>
      <c r="Y669" s="11"/>
    </row>
    <row r="670" spans="1:25">
      <c r="A670" s="13"/>
      <c r="T670" s="11"/>
      <c r="U670" s="11"/>
      <c r="V670" s="11"/>
      <c r="W670" s="11"/>
      <c r="X670" s="11"/>
      <c r="Y670" s="11"/>
    </row>
    <row r="671" spans="1:25">
      <c r="A671" s="13"/>
      <c r="E671" s="327"/>
      <c r="F671" s="327"/>
      <c r="T671" s="11"/>
      <c r="U671" s="11"/>
      <c r="V671" s="11"/>
      <c r="W671" s="11"/>
      <c r="X671" s="11"/>
      <c r="Y671" s="11"/>
    </row>
    <row r="672" spans="1:25">
      <c r="A672" s="13"/>
      <c r="T672" s="11"/>
      <c r="U672" s="11"/>
      <c r="V672" s="11"/>
      <c r="W672" s="11"/>
      <c r="X672" s="11"/>
      <c r="Y672" s="11"/>
    </row>
    <row r="673" spans="1:25">
      <c r="A673" s="13"/>
      <c r="T673" s="11"/>
      <c r="U673" s="11"/>
      <c r="V673" s="11"/>
      <c r="W673" s="11"/>
      <c r="X673" s="11"/>
      <c r="Y673" s="11"/>
    </row>
    <row r="674" spans="1:25">
      <c r="A674" s="13"/>
      <c r="T674" s="11"/>
      <c r="U674" s="11"/>
      <c r="V674" s="11"/>
      <c r="W674" s="11"/>
      <c r="X674" s="11"/>
      <c r="Y674" s="11"/>
    </row>
    <row r="675" spans="1:25">
      <c r="T675" s="11"/>
      <c r="U675" s="11"/>
      <c r="V675" s="11"/>
      <c r="W675" s="11"/>
      <c r="X675" s="11"/>
      <c r="Y675" s="11"/>
    </row>
    <row r="676" spans="1:25">
      <c r="T676" s="11"/>
      <c r="U676" s="11"/>
      <c r="V676" s="11"/>
      <c r="W676" s="11"/>
      <c r="X676" s="11"/>
      <c r="Y676" s="11"/>
    </row>
    <row r="677" spans="1:25">
      <c r="F677" s="5"/>
      <c r="G677" s="5"/>
      <c r="T677" s="11"/>
      <c r="U677" s="11"/>
      <c r="V677" s="11"/>
      <c r="W677" s="11"/>
      <c r="X677" s="11"/>
      <c r="Y677" s="11"/>
    </row>
    <row r="678" spans="1:25">
      <c r="F678" s="5"/>
      <c r="G678" s="5"/>
      <c r="T678" s="11"/>
      <c r="U678" s="11"/>
      <c r="V678" s="11"/>
      <c r="W678" s="11"/>
      <c r="X678" s="11"/>
      <c r="Y678" s="11"/>
    </row>
    <row r="679" spans="1:25" ht="12.75">
      <c r="B679" s="8"/>
      <c r="C679" s="8"/>
      <c r="D679" s="8"/>
      <c r="E679" s="8"/>
      <c r="F679" s="8"/>
      <c r="G679" s="8"/>
      <c r="H679" s="8"/>
      <c r="I679" s="8"/>
      <c r="J679" s="8"/>
      <c r="K679" s="8"/>
      <c r="L679" s="8"/>
      <c r="M679" s="8"/>
      <c r="N679" s="8"/>
      <c r="O679" s="8"/>
      <c r="P679" s="8"/>
      <c r="Q679" s="8"/>
      <c r="R679" s="8"/>
      <c r="S679" s="8"/>
      <c r="T679" s="11"/>
      <c r="U679" s="11"/>
      <c r="V679" s="11"/>
      <c r="W679" s="11"/>
      <c r="X679" s="11"/>
      <c r="Y679" s="11"/>
    </row>
    <row r="680" spans="1:25">
      <c r="T680" s="11"/>
      <c r="U680" s="11"/>
      <c r="V680" s="11"/>
      <c r="W680" s="11"/>
      <c r="X680" s="11"/>
      <c r="Y680" s="11"/>
    </row>
    <row r="681" spans="1:25">
      <c r="T681" s="11"/>
      <c r="U681" s="11"/>
      <c r="V681" s="11"/>
      <c r="W681" s="11"/>
      <c r="X681" s="11"/>
      <c r="Y681" s="11"/>
    </row>
    <row r="682" spans="1:25">
      <c r="O682" s="13"/>
      <c r="P682" s="13"/>
      <c r="Q682" s="13"/>
      <c r="R682" s="13"/>
      <c r="T682" s="11"/>
      <c r="U682" s="11"/>
      <c r="V682" s="11"/>
      <c r="W682" s="11"/>
      <c r="X682" s="11"/>
      <c r="Y682" s="11"/>
    </row>
    <row r="683" spans="1:25">
      <c r="O683" s="13"/>
      <c r="P683" s="13"/>
      <c r="Q683" s="13"/>
      <c r="R683" s="13"/>
      <c r="T683" s="11"/>
      <c r="U683" s="11"/>
      <c r="V683" s="11"/>
      <c r="W683" s="11"/>
      <c r="X683" s="11"/>
      <c r="Y683" s="11"/>
    </row>
    <row r="684" spans="1:25">
      <c r="A684" s="8"/>
      <c r="O684" s="14"/>
      <c r="P684" s="14"/>
      <c r="Q684" s="14"/>
      <c r="R684" s="14"/>
      <c r="T684" s="11"/>
      <c r="U684" s="11"/>
      <c r="V684" s="11"/>
      <c r="W684" s="11"/>
      <c r="X684" s="11"/>
      <c r="Y684" s="11"/>
    </row>
    <row r="685" spans="1:25">
      <c r="T685" s="11"/>
      <c r="U685" s="11"/>
      <c r="V685" s="11"/>
      <c r="W685" s="11"/>
      <c r="X685" s="11"/>
      <c r="Y685" s="11"/>
    </row>
    <row r="686" spans="1:25">
      <c r="T686" s="11"/>
      <c r="U686" s="11"/>
      <c r="V686" s="11"/>
      <c r="W686" s="11"/>
      <c r="X686" s="11"/>
      <c r="Y686" s="11"/>
    </row>
    <row r="687" spans="1:25">
      <c r="T687" s="11"/>
      <c r="U687" s="11"/>
      <c r="V687" s="11"/>
      <c r="W687" s="11"/>
      <c r="X687" s="11"/>
      <c r="Y687" s="11"/>
    </row>
    <row r="688" spans="1:25">
      <c r="T688" s="11"/>
      <c r="U688" s="11"/>
      <c r="V688" s="11"/>
      <c r="W688" s="11"/>
      <c r="X688" s="11"/>
      <c r="Y688" s="11"/>
    </row>
    <row r="689" spans="20:112">
      <c r="T689" s="11"/>
      <c r="U689" s="11"/>
      <c r="V689" s="11"/>
      <c r="W689" s="11"/>
      <c r="X689" s="11"/>
      <c r="Y689" s="11"/>
    </row>
    <row r="690" spans="20:112">
      <c r="T690" s="11"/>
      <c r="U690" s="11"/>
      <c r="V690" s="11"/>
      <c r="W690" s="11"/>
      <c r="X690" s="11"/>
      <c r="Y690" s="11"/>
    </row>
    <row r="691" spans="20:112">
      <c r="T691" s="11"/>
      <c r="U691" s="11"/>
      <c r="V691" s="11"/>
      <c r="W691" s="11"/>
      <c r="X691" s="11"/>
      <c r="Y691" s="11"/>
    </row>
    <row r="692" spans="20:112">
      <c r="T692" s="11"/>
      <c r="U692" s="11"/>
      <c r="V692" s="11"/>
      <c r="W692" s="11"/>
      <c r="X692" s="11"/>
      <c r="Y692" s="11"/>
    </row>
    <row r="693" spans="20:112">
      <c r="T693" s="11"/>
      <c r="U693" s="11"/>
      <c r="V693" s="11"/>
      <c r="W693" s="11"/>
      <c r="X693" s="11"/>
      <c r="Y693" s="11"/>
    </row>
    <row r="694" spans="20:112">
      <c r="T694" s="11"/>
      <c r="U694" s="11"/>
      <c r="V694" s="11"/>
      <c r="W694" s="11"/>
      <c r="X694" s="11"/>
      <c r="Y694" s="11"/>
    </row>
    <row r="695" spans="20:112">
      <c r="T695" s="11"/>
      <c r="U695" s="11"/>
      <c r="V695" s="11"/>
      <c r="W695" s="11"/>
      <c r="X695" s="11"/>
      <c r="Y695" s="11"/>
      <c r="CZ695" s="330"/>
      <c r="DA695" s="337"/>
      <c r="DB695" s="337"/>
      <c r="DC695" s="337"/>
      <c r="DD695" s="337"/>
      <c r="DE695" s="337"/>
      <c r="DF695" s="337"/>
      <c r="DG695" s="337"/>
      <c r="DH695" s="337"/>
    </row>
    <row r="696" spans="20:112">
      <c r="T696" s="11"/>
      <c r="U696" s="11"/>
      <c r="V696" s="11"/>
      <c r="W696" s="11"/>
      <c r="X696" s="11"/>
      <c r="Y696" s="11"/>
      <c r="CZ696" s="4"/>
      <c r="DA696" s="4"/>
      <c r="DB696" s="4"/>
      <c r="DC696" s="4"/>
      <c r="DD696" s="4"/>
      <c r="DE696" s="4"/>
      <c r="DF696" s="4"/>
      <c r="DG696" s="4"/>
    </row>
    <row r="697" spans="20:112">
      <c r="T697" s="11"/>
      <c r="U697" s="11"/>
      <c r="V697" s="11"/>
      <c r="W697" s="11"/>
      <c r="X697" s="11"/>
      <c r="Y697" s="11"/>
      <c r="CZ697" s="4"/>
      <c r="DA697" s="4"/>
      <c r="DB697" s="327"/>
      <c r="DC697" s="327"/>
      <c r="DD697" s="4"/>
      <c r="DE697" s="4"/>
      <c r="DF697" s="327"/>
      <c r="DG697" s="327"/>
    </row>
    <row r="698" spans="20:112">
      <c r="T698" s="11"/>
      <c r="U698" s="11"/>
      <c r="V698" s="11"/>
      <c r="W698" s="11"/>
      <c r="X698" s="11"/>
      <c r="Y698" s="11"/>
      <c r="CZ698" s="4"/>
      <c r="DA698" s="4"/>
      <c r="DB698" s="4"/>
      <c r="DC698" s="4"/>
      <c r="DD698" s="4"/>
      <c r="DE698" s="4"/>
      <c r="DF698" s="4"/>
      <c r="DG698" s="4"/>
    </row>
    <row r="699" spans="20:112">
      <c r="CZ699" s="4"/>
      <c r="DA699" s="4"/>
      <c r="DB699" s="4"/>
      <c r="DC699" s="4"/>
      <c r="DD699" s="4"/>
      <c r="DE699" s="4"/>
      <c r="DF699" s="4"/>
      <c r="DG699" s="4"/>
    </row>
    <row r="700" spans="20:112">
      <c r="CZ700" s="4"/>
      <c r="DA700" s="4"/>
      <c r="DB700" s="4"/>
      <c r="DC700" s="4"/>
      <c r="DD700" s="4"/>
      <c r="DE700" s="4"/>
      <c r="DF700" s="4"/>
      <c r="DG700" s="4"/>
    </row>
    <row r="701" spans="20:112">
      <c r="CZ701" s="4"/>
      <c r="DA701" s="4"/>
      <c r="DB701" s="4"/>
      <c r="DC701" s="4"/>
      <c r="DD701" s="4"/>
      <c r="DE701" s="4"/>
      <c r="DF701" s="4"/>
      <c r="DG701" s="4"/>
    </row>
    <row r="702" spans="20:112">
      <c r="CZ702" s="4"/>
      <c r="DA702" s="4"/>
      <c r="DB702" s="4"/>
      <c r="DC702" s="4"/>
      <c r="DD702" s="4"/>
      <c r="DE702" s="4"/>
      <c r="DF702" s="4"/>
      <c r="DG702" s="4"/>
    </row>
    <row r="704" spans="20:112">
      <c r="CZ704" s="16"/>
    </row>
    <row r="705" spans="20:112">
      <c r="CZ705" s="16"/>
    </row>
    <row r="706" spans="20:112">
      <c r="CZ706" s="16"/>
    </row>
    <row r="707" spans="20:112">
      <c r="CZ707" s="16"/>
    </row>
    <row r="711" spans="20:112">
      <c r="AQ711" s="330" t="s">
        <v>1</v>
      </c>
      <c r="AR711" s="327"/>
      <c r="AS711" s="13"/>
      <c r="AT711" s="13"/>
      <c r="AU711" s="13"/>
      <c r="AV711" s="13"/>
      <c r="AW711" s="13"/>
      <c r="AX711" s="13"/>
      <c r="CZ711" s="330"/>
      <c r="DA711" s="337"/>
      <c r="DB711" s="337"/>
      <c r="DC711" s="337"/>
      <c r="DD711" s="337"/>
      <c r="DE711" s="337"/>
      <c r="DF711" s="337"/>
      <c r="DG711" s="337"/>
      <c r="DH711" s="337"/>
    </row>
    <row r="712" spans="20:112">
      <c r="AQ712" s="4"/>
      <c r="AR712" s="4"/>
      <c r="AS712" s="4"/>
      <c r="AT712" s="4"/>
      <c r="AU712" s="4"/>
      <c r="AV712" s="4"/>
      <c r="AW712" s="4"/>
      <c r="AX712" s="4"/>
      <c r="CZ712" s="4"/>
      <c r="DA712" s="4"/>
      <c r="DB712" s="4"/>
      <c r="DC712" s="4"/>
      <c r="DD712" s="4"/>
      <c r="DE712" s="4"/>
      <c r="DF712" s="4"/>
      <c r="DG712" s="4"/>
    </row>
    <row r="713" spans="20:112">
      <c r="AQ713" s="4" t="s">
        <v>2</v>
      </c>
      <c r="AR713" s="4"/>
      <c r="AS713" s="327" t="s">
        <v>3</v>
      </c>
      <c r="AT713" s="327"/>
      <c r="AU713" s="4"/>
      <c r="AV713" s="4"/>
      <c r="AW713" s="4"/>
      <c r="AX713" s="4"/>
      <c r="CV713" s="330"/>
      <c r="CW713" s="327"/>
      <c r="CX713" s="13"/>
      <c r="CY713" s="13"/>
      <c r="CZ713" s="4"/>
      <c r="DA713" s="4"/>
      <c r="DB713" s="327"/>
      <c r="DC713" s="327"/>
      <c r="DD713" s="4"/>
      <c r="DE713" s="4"/>
      <c r="DF713" s="327"/>
      <c r="DG713" s="327"/>
    </row>
    <row r="714" spans="20:112">
      <c r="AQ714" s="4"/>
      <c r="AR714" s="4"/>
      <c r="AS714" s="4"/>
      <c r="AT714" s="4"/>
      <c r="AU714" s="4"/>
      <c r="AV714" s="4"/>
      <c r="AW714" s="4"/>
      <c r="AX714" s="4"/>
      <c r="CV714" s="4"/>
      <c r="CW714" s="4"/>
      <c r="CX714" s="4"/>
      <c r="CY714" s="4"/>
      <c r="CZ714" s="4"/>
      <c r="DA714" s="4"/>
      <c r="DB714" s="4"/>
      <c r="DC714" s="4"/>
      <c r="DD714" s="4"/>
      <c r="DE714" s="4"/>
      <c r="DF714" s="4"/>
      <c r="DG714" s="4"/>
    </row>
    <row r="715" spans="20:112">
      <c r="T715" s="8"/>
      <c r="U715" s="8"/>
      <c r="AQ715" s="4"/>
      <c r="AR715" s="4"/>
      <c r="AS715" s="4"/>
      <c r="AT715" s="4"/>
      <c r="AU715" s="4"/>
      <c r="AV715" s="4"/>
      <c r="AW715" s="4"/>
      <c r="AX715" s="4"/>
      <c r="CV715" s="4"/>
      <c r="CW715" s="4"/>
      <c r="CX715" s="327"/>
      <c r="CY715" s="327"/>
      <c r="CZ715" s="4"/>
      <c r="DA715" s="4"/>
      <c r="DB715" s="4"/>
      <c r="DC715" s="4"/>
      <c r="DD715" s="4"/>
      <c r="DE715" s="4"/>
      <c r="DF715" s="4"/>
      <c r="DG715" s="4"/>
    </row>
    <row r="716" spans="20:112">
      <c r="AQ716" s="4" t="s">
        <v>4</v>
      </c>
      <c r="AR716" s="4"/>
      <c r="AS716" s="4"/>
      <c r="AT716" s="4"/>
      <c r="AU716" s="4"/>
      <c r="AV716" s="4"/>
      <c r="AW716" s="4"/>
      <c r="AX716" s="4"/>
      <c r="CV716" s="4"/>
      <c r="CW716" s="4"/>
      <c r="CX716" s="4"/>
      <c r="CY716" s="4"/>
      <c r="CZ716" s="4"/>
      <c r="DA716" s="4"/>
      <c r="DB716" s="4"/>
      <c r="DC716" s="4"/>
      <c r="DD716" s="4"/>
      <c r="DE716" s="4"/>
      <c r="DF716" s="4"/>
      <c r="DG716" s="4"/>
    </row>
    <row r="717" spans="20:112">
      <c r="AQ717" s="4" t="s">
        <v>5</v>
      </c>
      <c r="AR717" s="4"/>
      <c r="AS717" s="4"/>
      <c r="AT717" s="4"/>
      <c r="AU717" s="4"/>
      <c r="AV717" s="4"/>
      <c r="AW717" s="4"/>
      <c r="AX717" s="4"/>
      <c r="CV717" s="4"/>
      <c r="CW717" s="4"/>
      <c r="CX717" s="4"/>
      <c r="CY717" s="4"/>
      <c r="CZ717" s="4"/>
      <c r="DA717" s="4"/>
      <c r="DB717" s="4"/>
      <c r="DC717" s="4"/>
      <c r="DD717" s="4"/>
      <c r="DE717" s="4"/>
      <c r="DF717" s="4"/>
      <c r="DG717" s="4"/>
    </row>
    <row r="718" spans="20:112">
      <c r="AQ718" s="4"/>
      <c r="AR718" s="4"/>
      <c r="AS718" s="4"/>
      <c r="AT718" s="4"/>
      <c r="AU718" s="4"/>
      <c r="AV718" s="4"/>
      <c r="AW718" s="4"/>
      <c r="AX718" s="4"/>
      <c r="CV718" s="4"/>
      <c r="CW718" s="4"/>
      <c r="CX718" s="4"/>
      <c r="CY718" s="4"/>
      <c r="CZ718" s="4"/>
      <c r="DA718" s="4"/>
      <c r="DB718" s="4"/>
      <c r="DC718" s="4"/>
      <c r="DD718" s="4"/>
      <c r="DE718" s="4"/>
      <c r="DF718" s="4"/>
      <c r="DG718" s="4"/>
    </row>
    <row r="719" spans="20:112">
      <c r="CV719" s="4"/>
      <c r="CW719" s="4"/>
      <c r="CX719" s="4"/>
      <c r="CY719" s="4"/>
    </row>
    <row r="720" spans="20:112">
      <c r="CV720" s="4"/>
      <c r="CW720" s="4"/>
      <c r="CX720" s="4"/>
      <c r="CY720" s="4"/>
      <c r="CZ720" s="16"/>
    </row>
    <row r="721" spans="104:104">
      <c r="CZ721" s="16"/>
    </row>
    <row r="722" spans="104:104">
      <c r="CZ722" s="16"/>
    </row>
    <row r="723" spans="104:104">
      <c r="CZ723" s="16"/>
    </row>
    <row r="724" spans="104:104">
      <c r="CZ724" s="16"/>
    </row>
    <row r="725" spans="104:104">
      <c r="CZ725" s="16"/>
    </row>
  </sheetData>
  <sheetProtection formatCells="0" selectLockedCells="1" autoFilter="0" selectUnlockedCells="1"/>
  <customSheetViews>
    <customSheetView guid="{DBA90AE4-D5E9-47C4-9237-A089915A3DA2}" showPageBreaks="1" hiddenRows="1" hiddenColumns="1" topLeftCell="A600">
      <selection activeCell="O610" sqref="O610"/>
      <pageMargins left="0" right="0" top="0.59055118110236227" bottom="0.59055118110236227" header="0.51181102362204722" footer="0.35433070866141736"/>
      <pageSetup paperSize="9" scale="95" orientation="landscape" r:id="rId1"/>
      <headerFooter alignWithMargins="0">
        <oddFooter>&amp;CСтраница&amp;P&amp;С&amp;ПРеестр 2016-2020г на 02.10.2017г.</oddFooter>
      </headerFooter>
    </customSheetView>
  </customSheetViews>
  <mergeCells count="506">
    <mergeCell ref="C319:G319"/>
    <mergeCell ref="C379:L379"/>
    <mergeCell ref="C320:J320"/>
    <mergeCell ref="C295:G295"/>
    <mergeCell ref="C315:G315"/>
    <mergeCell ref="C306:L306"/>
    <mergeCell ref="C278:G278"/>
    <mergeCell ref="C248:G248"/>
    <mergeCell ref="C291:G291"/>
    <mergeCell ref="C258:G258"/>
    <mergeCell ref="C283:G283"/>
    <mergeCell ref="C288:G288"/>
    <mergeCell ref="C256:G256"/>
    <mergeCell ref="C255:G255"/>
    <mergeCell ref="C209:G209"/>
    <mergeCell ref="C201:G201"/>
    <mergeCell ref="C203:G203"/>
    <mergeCell ref="C147:G147"/>
    <mergeCell ref="C138:G138"/>
    <mergeCell ref="C313:G313"/>
    <mergeCell ref="C314:G314"/>
    <mergeCell ref="C317:G317"/>
    <mergeCell ref="C245:G245"/>
    <mergeCell ref="C220:G220"/>
    <mergeCell ref="C253:G253"/>
    <mergeCell ref="C123:G123"/>
    <mergeCell ref="C129:G129"/>
    <mergeCell ref="C134:G134"/>
    <mergeCell ref="C136:G136"/>
    <mergeCell ref="C216:G216"/>
    <mergeCell ref="C172:G172"/>
    <mergeCell ref="C163:G163"/>
    <mergeCell ref="C165:G166"/>
    <mergeCell ref="C127:G127"/>
    <mergeCell ref="C215:G215"/>
    <mergeCell ref="C196:G196"/>
    <mergeCell ref="C205:G205"/>
    <mergeCell ref="C210:K210"/>
    <mergeCell ref="C180:G180"/>
    <mergeCell ref="C194:G194"/>
    <mergeCell ref="C174:G174"/>
    <mergeCell ref="C213:G213"/>
    <mergeCell ref="C207:G207"/>
    <mergeCell ref="C206:G206"/>
    <mergeCell ref="AC6:AC8"/>
    <mergeCell ref="AB6:AB8"/>
    <mergeCell ref="C277:G277"/>
    <mergeCell ref="C217:G217"/>
    <mergeCell ref="C214:G214"/>
    <mergeCell ref="C226:G226"/>
    <mergeCell ref="C228:G228"/>
    <mergeCell ref="C10:G10"/>
    <mergeCell ref="E6:E8"/>
    <mergeCell ref="M7:N7"/>
    <mergeCell ref="J6:J8"/>
    <mergeCell ref="C6:C8"/>
    <mergeCell ref="C39:G39"/>
    <mergeCell ref="C20:G20"/>
    <mergeCell ref="C23:G23"/>
    <mergeCell ref="C22:G22"/>
    <mergeCell ref="C14:G14"/>
    <mergeCell ref="C25:G25"/>
    <mergeCell ref="M6:R6"/>
    <mergeCell ref="C17:G17"/>
    <mergeCell ref="C204:G204"/>
    <mergeCell ref="C235:G235"/>
    <mergeCell ref="C234:G234"/>
    <mergeCell ref="C218:J218"/>
    <mergeCell ref="AA6:AA8"/>
    <mergeCell ref="C12:L12"/>
    <mergeCell ref="I6:I8"/>
    <mergeCell ref="S6:S8"/>
    <mergeCell ref="C11:G11"/>
    <mergeCell ref="C212:G212"/>
    <mergeCell ref="C74:G74"/>
    <mergeCell ref="C45:G45"/>
    <mergeCell ref="C208:G208"/>
    <mergeCell ref="C15:G15"/>
    <mergeCell ref="C18:G18"/>
    <mergeCell ref="C107:G107"/>
    <mergeCell ref="C26:G26"/>
    <mergeCell ref="C47:G47"/>
    <mergeCell ref="C50:G50"/>
    <mergeCell ref="C95:G95"/>
    <mergeCell ref="C202:G202"/>
    <mergeCell ref="C68:G68"/>
    <mergeCell ref="C106:G106"/>
    <mergeCell ref="C76:G76"/>
    <mergeCell ref="C115:G115"/>
    <mergeCell ref="C140:G140"/>
    <mergeCell ref="C153:K153"/>
    <mergeCell ref="C170:G170"/>
    <mergeCell ref="C260:G260"/>
    <mergeCell ref="C262:G265"/>
    <mergeCell ref="C266:G266"/>
    <mergeCell ref="C279:G279"/>
    <mergeCell ref="C273:G273"/>
    <mergeCell ref="C267:G267"/>
    <mergeCell ref="C268:G268"/>
    <mergeCell ref="C269:G269"/>
    <mergeCell ref="C270:G270"/>
    <mergeCell ref="C271:G271"/>
    <mergeCell ref="C272:G272"/>
    <mergeCell ref="C274:G274"/>
    <mergeCell ref="C275:G275"/>
    <mergeCell ref="C300:J300"/>
    <mergeCell ref="C302:J302"/>
    <mergeCell ref="C292:G292"/>
    <mergeCell ref="C316:G316"/>
    <mergeCell ref="C318:G318"/>
    <mergeCell ref="C280:G280"/>
    <mergeCell ref="C287:G287"/>
    <mergeCell ref="C304:G304"/>
    <mergeCell ref="C309:G309"/>
    <mergeCell ref="C289:G289"/>
    <mergeCell ref="C282:G282"/>
    <mergeCell ref="C285:G285"/>
    <mergeCell ref="C310:G310"/>
    <mergeCell ref="C305:L305"/>
    <mergeCell ref="C312:G312"/>
    <mergeCell ref="C311:G311"/>
    <mergeCell ref="C290:G290"/>
    <mergeCell ref="C308:G308"/>
    <mergeCell ref="C301:J301"/>
    <mergeCell ref="C286:G286"/>
    <mergeCell ref="C293:G293"/>
    <mergeCell ref="C296:G296"/>
    <mergeCell ref="C231:G231"/>
    <mergeCell ref="C254:G254"/>
    <mergeCell ref="C222:G222"/>
    <mergeCell ref="C221:G221"/>
    <mergeCell ref="C223:G223"/>
    <mergeCell ref="C225:G225"/>
    <mergeCell ref="C227:G227"/>
    <mergeCell ref="C230:G230"/>
    <mergeCell ref="C229:G229"/>
    <mergeCell ref="C252:G252"/>
    <mergeCell ref="C224:G224"/>
    <mergeCell ref="C250:G250"/>
    <mergeCell ref="C240:G240"/>
    <mergeCell ref="C241:G241"/>
    <mergeCell ref="C232:G232"/>
    <mergeCell ref="C237:G237"/>
    <mergeCell ref="C243:G243"/>
    <mergeCell ref="C242:G242"/>
    <mergeCell ref="C233:G233"/>
    <mergeCell ref="C246:G246"/>
    <mergeCell ref="C239:G239"/>
    <mergeCell ref="C247:G247"/>
    <mergeCell ref="B191:B192"/>
    <mergeCell ref="C182:G182"/>
    <mergeCell ref="C199:G199"/>
    <mergeCell ref="C192:L192"/>
    <mergeCell ref="C189:G189"/>
    <mergeCell ref="C175:G175"/>
    <mergeCell ref="C197:G197"/>
    <mergeCell ref="C191:L191"/>
    <mergeCell ref="C190:L190"/>
    <mergeCell ref="C187:G187"/>
    <mergeCell ref="C181:G181"/>
    <mergeCell ref="C186:G186"/>
    <mergeCell ref="C183:G183"/>
    <mergeCell ref="C195:G195"/>
    <mergeCell ref="C176:L176"/>
    <mergeCell ref="C188:G188"/>
    <mergeCell ref="C185:G185"/>
    <mergeCell ref="B177:B178"/>
    <mergeCell ref="C177:K177"/>
    <mergeCell ref="C178:K178"/>
    <mergeCell ref="C130:G130"/>
    <mergeCell ref="C109:G110"/>
    <mergeCell ref="C104:G104"/>
    <mergeCell ref="C149:G149"/>
    <mergeCell ref="B119:L119"/>
    <mergeCell ref="B120:B121"/>
    <mergeCell ref="C155:G155"/>
    <mergeCell ref="C168:G168"/>
    <mergeCell ref="C156:G156"/>
    <mergeCell ref="C145:G145"/>
    <mergeCell ref="B151:B153"/>
    <mergeCell ref="C117:G117"/>
    <mergeCell ref="C142:G143"/>
    <mergeCell ref="C160:G160"/>
    <mergeCell ref="C157:G157"/>
    <mergeCell ref="C158:G158"/>
    <mergeCell ref="C112:G113"/>
    <mergeCell ref="C161:G161"/>
    <mergeCell ref="C162:G162"/>
    <mergeCell ref="C132:G132"/>
    <mergeCell ref="C131:G131"/>
    <mergeCell ref="C151:L151"/>
    <mergeCell ref="C152:K152"/>
    <mergeCell ref="C126:G126"/>
    <mergeCell ref="C37:G37"/>
    <mergeCell ref="C58:G58"/>
    <mergeCell ref="C125:G125"/>
    <mergeCell ref="C79:G79"/>
    <mergeCell ref="C86:G88"/>
    <mergeCell ref="C69:G69"/>
    <mergeCell ref="C124:G124"/>
    <mergeCell ref="C118:G118"/>
    <mergeCell ref="C82:G84"/>
    <mergeCell ref="C71:G71"/>
    <mergeCell ref="C94:G94"/>
    <mergeCell ref="C73:G73"/>
    <mergeCell ref="C121:L121"/>
    <mergeCell ref="C70:G70"/>
    <mergeCell ref="C72:G72"/>
    <mergeCell ref="C78:G78"/>
    <mergeCell ref="C101:G101"/>
    <mergeCell ref="C103:G103"/>
    <mergeCell ref="C77:G77"/>
    <mergeCell ref="C90:G90"/>
    <mergeCell ref="C120:L120"/>
    <mergeCell ref="C97:G99"/>
    <mergeCell ref="C92:G92"/>
    <mergeCell ref="C81:G81"/>
    <mergeCell ref="A3:U3"/>
    <mergeCell ref="A4:U4"/>
    <mergeCell ref="A5:U5"/>
    <mergeCell ref="H6:H8"/>
    <mergeCell ref="A6:A8"/>
    <mergeCell ref="F6:F8"/>
    <mergeCell ref="K6:K8"/>
    <mergeCell ref="B6:B8"/>
    <mergeCell ref="D6:D8"/>
    <mergeCell ref="L6:L8"/>
    <mergeCell ref="P7:R7"/>
    <mergeCell ref="O7:O8"/>
    <mergeCell ref="G6:G8"/>
    <mergeCell ref="C19:G19"/>
    <mergeCell ref="C53:G53"/>
    <mergeCell ref="C33:G33"/>
    <mergeCell ref="C28:G28"/>
    <mergeCell ref="C29:G29"/>
    <mergeCell ref="C42:G42"/>
    <mergeCell ref="C43:G43"/>
    <mergeCell ref="C65:G66"/>
    <mergeCell ref="C41:G41"/>
    <mergeCell ref="C48:G48"/>
    <mergeCell ref="C54:G54"/>
    <mergeCell ref="C61:G61"/>
    <mergeCell ref="C51:G51"/>
    <mergeCell ref="C52:G52"/>
    <mergeCell ref="C59:G59"/>
    <mergeCell ref="C60:G60"/>
    <mergeCell ref="C63:G63"/>
    <mergeCell ref="C62:G62"/>
    <mergeCell ref="C56:G56"/>
    <mergeCell ref="C38:G38"/>
    <mergeCell ref="C30:L30"/>
    <mergeCell ref="C34:G34"/>
    <mergeCell ref="C35:G35"/>
    <mergeCell ref="B31:G31"/>
    <mergeCell ref="C321:J321"/>
    <mergeCell ref="C328:G328"/>
    <mergeCell ref="C462:G462"/>
    <mergeCell ref="C434:G434"/>
    <mergeCell ref="C458:G458"/>
    <mergeCell ref="C324:G324"/>
    <mergeCell ref="C383:G383"/>
    <mergeCell ref="C388:G388"/>
    <mergeCell ref="C400:G400"/>
    <mergeCell ref="C402:G402"/>
    <mergeCell ref="C409:G409"/>
    <mergeCell ref="C398:G398"/>
    <mergeCell ref="C390:G390"/>
    <mergeCell ref="C418:G418"/>
    <mergeCell ref="C417:G417"/>
    <mergeCell ref="C416:G416"/>
    <mergeCell ref="C414:G414"/>
    <mergeCell ref="C410:G410"/>
    <mergeCell ref="C413:G413"/>
    <mergeCell ref="C397:G397"/>
    <mergeCell ref="C445:G445"/>
    <mergeCell ref="C403:G403"/>
    <mergeCell ref="C335:G335"/>
    <mergeCell ref="C358:G358"/>
    <mergeCell ref="C431:G431"/>
    <mergeCell ref="C422:G422"/>
    <mergeCell ref="C412:G412"/>
    <mergeCell ref="C401:G401"/>
    <mergeCell ref="C399:G399"/>
    <mergeCell ref="C392:G392"/>
    <mergeCell ref="C404:G404"/>
    <mergeCell ref="C406:G406"/>
    <mergeCell ref="C396:G396"/>
    <mergeCell ref="C425:G425"/>
    <mergeCell ref="C345:G345"/>
    <mergeCell ref="C408:G408"/>
    <mergeCell ref="C357:G357"/>
    <mergeCell ref="C385:L385"/>
    <mergeCell ref="C380:L380"/>
    <mergeCell ref="C352:G352"/>
    <mergeCell ref="C359:G359"/>
    <mergeCell ref="C386:L386"/>
    <mergeCell ref="C382:G382"/>
    <mergeCell ref="C449:G449"/>
    <mergeCell ref="C450:G450"/>
    <mergeCell ref="C451:G451"/>
    <mergeCell ref="C452:G452"/>
    <mergeCell ref="C453:G453"/>
    <mergeCell ref="C429:G429"/>
    <mergeCell ref="C432:G432"/>
    <mergeCell ref="C367:L367"/>
    <mergeCell ref="C361:G361"/>
    <mergeCell ref="C366:L366"/>
    <mergeCell ref="C391:G391"/>
    <mergeCell ref="C365:J365"/>
    <mergeCell ref="C420:G420"/>
    <mergeCell ref="C421:G421"/>
    <mergeCell ref="C437:G437"/>
    <mergeCell ref="C423:G423"/>
    <mergeCell ref="C424:G424"/>
    <mergeCell ref="C435:G435"/>
    <mergeCell ref="C439:G439"/>
    <mergeCell ref="C436:G436"/>
    <mergeCell ref="C426:G426"/>
    <mergeCell ref="C442:G442"/>
    <mergeCell ref="C438:G438"/>
    <mergeCell ref="C428:G428"/>
    <mergeCell ref="C454:G454"/>
    <mergeCell ref="C467:L467"/>
    <mergeCell ref="C460:G460"/>
    <mergeCell ref="C465:G465"/>
    <mergeCell ref="C621:G621"/>
    <mergeCell ref="C615:G615"/>
    <mergeCell ref="C618:G618"/>
    <mergeCell ref="C592:L592"/>
    <mergeCell ref="C569:G569"/>
    <mergeCell ref="C487:G487"/>
    <mergeCell ref="C533:G533"/>
    <mergeCell ref="C489:G490"/>
    <mergeCell ref="C522:G522"/>
    <mergeCell ref="C530:G530"/>
    <mergeCell ref="C531:G531"/>
    <mergeCell ref="C550:G550"/>
    <mergeCell ref="C552:G552"/>
    <mergeCell ref="C532:G532"/>
    <mergeCell ref="C534:G534"/>
    <mergeCell ref="C543:G543"/>
    <mergeCell ref="C536:G536"/>
    <mergeCell ref="C541:G541"/>
    <mergeCell ref="C535:G535"/>
    <mergeCell ref="C546:G546"/>
    <mergeCell ref="DB713:DC713"/>
    <mergeCell ref="CZ711:DH711"/>
    <mergeCell ref="DB697:DC697"/>
    <mergeCell ref="C616:G616"/>
    <mergeCell ref="C575:G575"/>
    <mergeCell ref="C623:L623"/>
    <mergeCell ref="C613:G613"/>
    <mergeCell ref="C596:G596"/>
    <mergeCell ref="C576:G576"/>
    <mergeCell ref="C669:D669"/>
    <mergeCell ref="CV713:CW713"/>
    <mergeCell ref="DF713:DG713"/>
    <mergeCell ref="C589:G589"/>
    <mergeCell ref="DF697:DG697"/>
    <mergeCell ref="CZ695:DH695"/>
    <mergeCell ref="C607:G607"/>
    <mergeCell ref="C612:G612"/>
    <mergeCell ref="C587:G587"/>
    <mergeCell ref="C608:G608"/>
    <mergeCell ref="C602:G602"/>
    <mergeCell ref="C594:G594"/>
    <mergeCell ref="C599:L599"/>
    <mergeCell ref="C610:G610"/>
    <mergeCell ref="C604:G604"/>
    <mergeCell ref="C561:G561"/>
    <mergeCell ref="C605:G605"/>
    <mergeCell ref="C548:G548"/>
    <mergeCell ref="C555:G555"/>
    <mergeCell ref="C553:G553"/>
    <mergeCell ref="C562:G562"/>
    <mergeCell ref="C565:G565"/>
    <mergeCell ref="C556:G556"/>
    <mergeCell ref="C584:G584"/>
    <mergeCell ref="C578:G578"/>
    <mergeCell ref="C579:G579"/>
    <mergeCell ref="C580:G580"/>
    <mergeCell ref="C581:G581"/>
    <mergeCell ref="C582:G582"/>
    <mergeCell ref="C583:G583"/>
    <mergeCell ref="C586:G586"/>
    <mergeCell ref="C573:G573"/>
    <mergeCell ref="B591:L591"/>
    <mergeCell ref="C567:G567"/>
    <mergeCell ref="C577:G577"/>
    <mergeCell ref="C558:G558"/>
    <mergeCell ref="C570:G570"/>
    <mergeCell ref="C571:G571"/>
    <mergeCell ref="C529:G529"/>
    <mergeCell ref="C498:G498"/>
    <mergeCell ref="C505:G505"/>
    <mergeCell ref="C509:G509"/>
    <mergeCell ref="C503:G503"/>
    <mergeCell ref="C507:G507"/>
    <mergeCell ref="C526:G526"/>
    <mergeCell ref="C514:L514"/>
    <mergeCell ref="C516:L516"/>
    <mergeCell ref="C523:G523"/>
    <mergeCell ref="C519:G519"/>
    <mergeCell ref="C521:G521"/>
    <mergeCell ref="C520:G520"/>
    <mergeCell ref="C525:G525"/>
    <mergeCell ref="C512:G512"/>
    <mergeCell ref="C518:G518"/>
    <mergeCell ref="C515:L515"/>
    <mergeCell ref="C511:G511"/>
    <mergeCell ref="C540:G540"/>
    <mergeCell ref="C539:G539"/>
    <mergeCell ref="C481:G481"/>
    <mergeCell ref="C501:G501"/>
    <mergeCell ref="C483:G483"/>
    <mergeCell ref="C497:G497"/>
    <mergeCell ref="C492:G492"/>
    <mergeCell ref="C528:G528"/>
    <mergeCell ref="C527:G527"/>
    <mergeCell ref="C513:L513"/>
    <mergeCell ref="C440:G440"/>
    <mergeCell ref="C456:G456"/>
    <mergeCell ref="C495:G495"/>
    <mergeCell ref="C466:L466"/>
    <mergeCell ref="C464:G464"/>
    <mergeCell ref="C447:G447"/>
    <mergeCell ref="C463:G463"/>
    <mergeCell ref="C443:G443"/>
    <mergeCell ref="C446:G446"/>
    <mergeCell ref="C479:G479"/>
    <mergeCell ref="C471:L471"/>
    <mergeCell ref="C455:G455"/>
    <mergeCell ref="C448:G448"/>
    <mergeCell ref="C475:G475"/>
    <mergeCell ref="C477:G477"/>
    <mergeCell ref="C469:G469"/>
    <mergeCell ref="CX715:CY715"/>
    <mergeCell ref="B631:C631"/>
    <mergeCell ref="C470:G470"/>
    <mergeCell ref="C622:L622"/>
    <mergeCell ref="C619:G619"/>
    <mergeCell ref="C598:G598"/>
    <mergeCell ref="I631:J631"/>
    <mergeCell ref="C601:G601"/>
    <mergeCell ref="C597:G597"/>
    <mergeCell ref="E671:F671"/>
    <mergeCell ref="AQ711:AR711"/>
    <mergeCell ref="AS713:AT713"/>
    <mergeCell ref="C549:G549"/>
    <mergeCell ref="C544:G544"/>
    <mergeCell ref="C568:G568"/>
    <mergeCell ref="C563:G563"/>
    <mergeCell ref="C560:G560"/>
    <mergeCell ref="C545:G545"/>
    <mergeCell ref="C625:G625"/>
    <mergeCell ref="C472:L472"/>
    <mergeCell ref="C537:G537"/>
    <mergeCell ref="C538:G538"/>
    <mergeCell ref="C499:G499"/>
    <mergeCell ref="C485:G485"/>
    <mergeCell ref="C44:G44"/>
    <mergeCell ref="C322:J322"/>
    <mergeCell ref="C369:G369"/>
    <mergeCell ref="C375:G375"/>
    <mergeCell ref="C354:G354"/>
    <mergeCell ref="C373:G373"/>
    <mergeCell ref="C394:G394"/>
    <mergeCell ref="C332:G332"/>
    <mergeCell ref="C337:G337"/>
    <mergeCell ref="C384:G384"/>
    <mergeCell ref="C376:G376"/>
    <mergeCell ref="C374:G374"/>
    <mergeCell ref="C378:L378"/>
    <mergeCell ref="C372:G372"/>
    <mergeCell ref="C298:G298"/>
    <mergeCell ref="C299:G299"/>
    <mergeCell ref="C329:G329"/>
    <mergeCell ref="C327:G327"/>
    <mergeCell ref="C370:G370"/>
    <mergeCell ref="C371:G371"/>
    <mergeCell ref="C355:G355"/>
    <mergeCell ref="C364:G364"/>
    <mergeCell ref="C377:G377"/>
    <mergeCell ref="C360:G360"/>
    <mergeCell ref="C405:G405"/>
    <mergeCell ref="C349:G349"/>
    <mergeCell ref="C333:G333"/>
    <mergeCell ref="C338:G338"/>
    <mergeCell ref="C353:G353"/>
    <mergeCell ref="C342:G342"/>
    <mergeCell ref="C343:G343"/>
    <mergeCell ref="C363:G363"/>
    <mergeCell ref="C326:G326"/>
    <mergeCell ref="C346:G346"/>
    <mergeCell ref="C348:G348"/>
    <mergeCell ref="C347:G347"/>
    <mergeCell ref="C330:G330"/>
    <mergeCell ref="C393:G393"/>
    <mergeCell ref="C341:G341"/>
    <mergeCell ref="C395:G395"/>
    <mergeCell ref="C389:G389"/>
    <mergeCell ref="C331:G331"/>
    <mergeCell ref="C336:G336"/>
    <mergeCell ref="C340:G340"/>
    <mergeCell ref="C362:G362"/>
    <mergeCell ref="C350:G350"/>
  </mergeCells>
  <phoneticPr fontId="0" type="noConversion"/>
  <pageMargins left="0" right="0" top="0.59055118110236227" bottom="0.59055118110236227" header="0.51181102362204722" footer="0.35433070866141736"/>
  <pageSetup paperSize="9" scale="95" orientation="landscape" r:id="rId2"/>
  <headerFooter alignWithMargins="0">
    <oddFooter>&amp;L]&amp;C&amp;PСтраница &amp;С&amp;ПРеестр 2017-2021г на 24.09.2018г. для бюджета</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2016-2020 27.03.18г.</vt:lpstr>
      <vt:lpstr>'2016-2020 27.03.18г.'!Заголовки_для_печати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nsi</dc:creator>
  <cp:lastModifiedBy>nsi</cp:lastModifiedBy>
  <cp:lastPrinted>2018-11-13T13:34:00Z</cp:lastPrinted>
  <dcterms:created xsi:type="dcterms:W3CDTF">2008-04-07T12:26:59Z</dcterms:created>
  <dcterms:modified xsi:type="dcterms:W3CDTF">2018-11-13T13:34:41Z</dcterms:modified>
</cp:coreProperties>
</file>