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428" windowHeight="92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Лист1!$A$1:$I$58</definedName>
  </definedNames>
  <calcPr calcId="124519"/>
</workbook>
</file>

<file path=xl/calcChain.xml><?xml version="1.0" encoding="utf-8"?>
<calcChain xmlns="http://schemas.openxmlformats.org/spreadsheetml/2006/main">
  <c r="C39" i="1"/>
  <c r="D46" s="1"/>
  <c r="E19"/>
  <c r="F38" s="1"/>
  <c r="H38"/>
  <c r="D38"/>
  <c r="C19"/>
  <c r="D21" s="1"/>
  <c r="E39"/>
  <c r="F47" s="1"/>
  <c r="G50"/>
  <c r="G49"/>
  <c r="G48"/>
  <c r="G47"/>
  <c r="G46"/>
  <c r="G45"/>
  <c r="G44"/>
  <c r="G43"/>
  <c r="G42"/>
  <c r="G41"/>
  <c r="G40"/>
  <c r="H45"/>
  <c r="H44"/>
  <c r="H50"/>
  <c r="H49"/>
  <c r="H48"/>
  <c r="H47"/>
  <c r="H46"/>
  <c r="H43"/>
  <c r="H42"/>
  <c r="H41"/>
  <c r="H40"/>
  <c r="H20"/>
  <c r="H21"/>
  <c r="H22"/>
  <c r="H23"/>
  <c r="H24"/>
  <c r="H25"/>
  <c r="H26"/>
  <c r="H27"/>
  <c r="H28"/>
  <c r="H29"/>
  <c r="H30"/>
  <c r="H31"/>
  <c r="H33"/>
  <c r="H34"/>
  <c r="H35"/>
  <c r="H36"/>
  <c r="H37"/>
  <c r="G20"/>
  <c r="G21"/>
  <c r="G22"/>
  <c r="G23"/>
  <c r="G24"/>
  <c r="G25"/>
  <c r="G26"/>
  <c r="G27"/>
  <c r="G28"/>
  <c r="G29"/>
  <c r="G30"/>
  <c r="G31"/>
  <c r="G33"/>
  <c r="G34"/>
  <c r="G35"/>
  <c r="G36"/>
  <c r="G37"/>
  <c r="F50" l="1"/>
  <c r="F36"/>
  <c r="D36"/>
  <c r="F19"/>
  <c r="F35"/>
  <c r="F27"/>
  <c r="F23"/>
  <c r="D27"/>
  <c r="D23"/>
  <c r="D35"/>
  <c r="D19"/>
  <c r="D39"/>
  <c r="F46"/>
  <c r="F42"/>
  <c r="F41"/>
  <c r="F45"/>
  <c r="F49"/>
  <c r="F40"/>
  <c r="F44"/>
  <c r="F48"/>
  <c r="F39"/>
  <c r="F43"/>
  <c r="D44"/>
  <c r="D50"/>
  <c r="H39"/>
  <c r="D40"/>
  <c r="D43"/>
  <c r="D49"/>
  <c r="D45"/>
  <c r="D42"/>
  <c r="D48"/>
  <c r="G39"/>
  <c r="D41"/>
  <c r="D47"/>
  <c r="F22"/>
  <c r="F26"/>
  <c r="F30"/>
  <c r="F34"/>
  <c r="F21"/>
  <c r="F25"/>
  <c r="F29"/>
  <c r="F33"/>
  <c r="F37"/>
  <c r="G19"/>
  <c r="F20"/>
  <c r="F24"/>
  <c r="F28"/>
  <c r="F31"/>
  <c r="H19"/>
  <c r="D22"/>
  <c r="D26"/>
  <c r="D30"/>
  <c r="D34"/>
  <c r="D25"/>
  <c r="D29"/>
  <c r="D33"/>
  <c r="D37"/>
  <c r="D20"/>
  <c r="D24"/>
  <c r="D28"/>
  <c r="D31"/>
</calcChain>
</file>

<file path=xl/sharedStrings.xml><?xml version="1.0" encoding="utf-8"?>
<sst xmlns="http://schemas.openxmlformats.org/spreadsheetml/2006/main" count="114" uniqueCount="102">
  <si>
    <t>Наименование показателя</t>
  </si>
  <si>
    <t>Код</t>
  </si>
  <si>
    <t>Уточненный план на год</t>
  </si>
  <si>
    <t>Показатели исполнения</t>
  </si>
  <si>
    <t>000101</t>
  </si>
  <si>
    <t>000103</t>
  </si>
  <si>
    <t>000105</t>
  </si>
  <si>
    <t>000106</t>
  </si>
  <si>
    <t>000108</t>
  </si>
  <si>
    <t>000100</t>
  </si>
  <si>
    <t>000111</t>
  </si>
  <si>
    <t>000112</t>
  </si>
  <si>
    <t>000113</t>
  </si>
  <si>
    <t>000114</t>
  </si>
  <si>
    <t>000116</t>
  </si>
  <si>
    <t>000200</t>
  </si>
  <si>
    <t>000202</t>
  </si>
  <si>
    <t>0002021</t>
  </si>
  <si>
    <t>0002022</t>
  </si>
  <si>
    <t>0002023</t>
  </si>
  <si>
    <t>0002024</t>
  </si>
  <si>
    <t>Единица измерения: тыс.руб.</t>
  </si>
  <si>
    <t>0100</t>
  </si>
  <si>
    <t>0300</t>
  </si>
  <si>
    <t>0400</t>
  </si>
  <si>
    <t>0500</t>
  </si>
  <si>
    <t>0800</t>
  </si>
  <si>
    <t>1000</t>
  </si>
  <si>
    <t>1100</t>
  </si>
  <si>
    <t>1200</t>
  </si>
  <si>
    <t>1300</t>
  </si>
  <si>
    <t>% исполнения</t>
  </si>
  <si>
    <t>не исполнено</t>
  </si>
  <si>
    <t>Налоговые и неналоговые доходы</t>
  </si>
  <si>
    <t>Налоги на прибыль, доходы</t>
  </si>
  <si>
    <t>x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</si>
  <si>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</si>
  <si>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</si>
  <si>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</si>
  <si>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</si>
  <si>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</si>
  <si>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</si>
  <si>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Штрафы, санкции, возмещение ущерба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</si>
  <si>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</si>
  <si>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</si>
  <si>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Безвозмездные поступления</t>
  </si>
  <si>
    <t>Безвозмездные поступления от других бюджетов бджетной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</si>
  <si>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</si>
  <si>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</si>
  <si>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</si>
  <si>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МБТ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</si>
  <si>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</si>
  <si>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</si>
  <si>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</si>
  <si>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</si>
  <si>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</si>
  <si>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</si>
  <si>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</si>
  <si>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</si>
  <si>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</si>
  <si>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Отсутствие необходимости привлечения кредитных средств</t>
  </si>
  <si>
    <t>Исп. по доходам А.С. Симонова 3-67-17</t>
  </si>
  <si>
    <t>Исп. по расходам В.Н. Милованова 3-67-17</t>
  </si>
  <si>
    <t>О.М. Горшкова</t>
  </si>
  <si>
    <t>Доля в общем объеме доходов (расходов), %</t>
  </si>
  <si>
    <t>Охрана окружающей среды</t>
  </si>
  <si>
    <t>0600</t>
  </si>
  <si>
    <t>Образование</t>
  </si>
  <si>
    <t>0700</t>
  </si>
  <si>
    <t>II     Всего расходов:</t>
  </si>
  <si>
    <t>I        Всего доходов</t>
  </si>
  <si>
    <t>ПОЯСНИТЕЛЬНАЯ ЗАПИСКА</t>
  </si>
  <si>
    <t xml:space="preserve"> к постановлению администрации </t>
  </si>
  <si>
    <t xml:space="preserve"> ЗАТО г.Радужный Владимирской области </t>
  </si>
  <si>
    <t xml:space="preserve"> к отчету об исполнении бюджета ЗАТО г.Радужный Владимирской области </t>
  </si>
  <si>
    <t>Оплата работ по факту, на основании актов выполненных работ</t>
  </si>
  <si>
    <t>Таблица</t>
  </si>
  <si>
    <t>Причины отклонений (больше 5%) от планового процента исполнения</t>
  </si>
  <si>
    <t>Приложение №13</t>
  </si>
  <si>
    <t>М.Л.Семенович</t>
  </si>
  <si>
    <t>за 1 квартал 2019 года</t>
  </si>
  <si>
    <t xml:space="preserve">           Основные характеристики бюджета ЗАТО г.Радужный Владимирской области на 2019 год определены решением Совета народных депутатов ЗАТО г.Радужный Владимирской области от 10.12.2018 года № 19/101 «Об   утверждении бюджета ЗАТО г.Радужный Владимирской области на 2019 год и на  плановый период 2020 и 2021 годов» (в действующей по состоянию на 01.04.2019 года редакции от 28.02.2019 года № 3/16).</t>
  </si>
  <si>
    <t xml:space="preserve">           Общий объем доходов в бюджете ЗАТО г.Радужный Владимирской области на 2019 год предусмотрен в сумме 620 810,90 тыс. рублей, расходов в сумме 663 110,84 тыс. рублей, дефицит - 42 299,94 тыс. рублей.</t>
  </si>
  <si>
    <t xml:space="preserve">           Исполнение за 1 квартал текущего года составило по доходам – 154 055,26 тыс. рублей, по расходам –  133 834,02 тыс. рублей.</t>
  </si>
  <si>
    <t xml:space="preserve">          Сложившаяся по состоянию на 01.04.2019 года структура доходной и расходной части бюджета города, а также анализ показателей исполнения бюджета города приведены в таблице.</t>
  </si>
  <si>
    <t xml:space="preserve">           Плановый процент исполнения бюджета за 1 квартал 2019 года - 20%.</t>
  </si>
  <si>
    <t>Исполнение на 01.04.2019</t>
  </si>
  <si>
    <t>Возврат остатков субсидий, субвенций и иных межбюджетных трансфертов</t>
  </si>
  <si>
    <t>0002196</t>
  </si>
  <si>
    <t>Уточняются по факту поступления</t>
  </si>
  <si>
    <t>Поступления запланированы на 4 квартал</t>
  </si>
  <si>
    <t>Поступления запланированы на 1, 2  квартал</t>
  </si>
  <si>
    <t>Основные поступления запланированы на 2,3 квартал</t>
  </si>
  <si>
    <t>Основные расходы запланированы на 3-4 квартал</t>
  </si>
  <si>
    <t>Основные расходы запланированы на 2-4 квартал</t>
  </si>
  <si>
    <t>Наличие кредиторской задолженности по заработной плате за 2 половину марта.Отсутствие необходимости использования средств резервных фондов.</t>
  </si>
  <si>
    <t>Основные расходы запланированы на 2-3 квартал</t>
  </si>
  <si>
    <t>по факту поступления</t>
  </si>
  <si>
    <t>Заместитель начальника финансового управления</t>
  </si>
  <si>
    <t>Заместитель главы администрации города по финансам и экономике,</t>
  </si>
  <si>
    <t>начальник финансового управления</t>
  </si>
  <si>
    <t>от 25.04.2019г. № 590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</si>
</sst>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rgb="FF000000"/>
      <name val="Arial Cyr"/>
      <family val="2"/>
    </font>
    <font>
      <sz val="14"/>
      <color rgb="FF000000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1">
      <alignment horizontal="center" vertical="center" wrapText="1"/>
    </xf>
    <xf numFmtId="49" fontId="7" fillId="0" borderId="1">
      <alignment horizontal="left" vertical="top" shrinkToFit="1"/>
    </xf>
    <xf numFmtId="4" fontId="7" fillId="2" borderId="1">
      <alignment horizontal="right" vertical="top" shrinkToFit="1"/>
    </xf>
    <xf numFmtId="0" fontId="5" fillId="0" borderId="1">
      <alignment horizontal="left" vertical="top" wrapText="1"/>
    </xf>
    <xf numFmtId="49" fontId="5" fillId="0" borderId="1">
      <alignment horizontal="center" vertical="top" shrinkToFit="1"/>
    </xf>
    <xf numFmtId="4" fontId="7" fillId="3" borderId="1">
      <alignment horizontal="right" vertical="top" shrinkToFit="1"/>
    </xf>
    <xf numFmtId="0" fontId="5" fillId="0" borderId="0"/>
    <xf numFmtId="49" fontId="5" fillId="0" borderId="1">
      <alignment horizontal="center" vertical="top" shrinkToFit="1"/>
    </xf>
    <xf numFmtId="4" fontId="7" fillId="3" borderId="1">
      <alignment horizontal="right" vertical="top" shrinkToFit="1"/>
    </xf>
  </cellStyleXfs>
  <cellXfs count="46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8" fillId="0" borderId="2" xfId="4" applyNumberFormat="1" applyFont="1" applyFill="1" applyBorder="1" applyAlignment="1" applyProtection="1">
      <alignment horizontal="right" vertical="center" shrinkToFit="1"/>
    </xf>
    <xf numFmtId="0" fontId="9" fillId="0" borderId="0" xfId="0" applyFont="1" applyFill="1" applyAlignment="1" applyProtection="1">
      <alignment vertical="center"/>
      <protection locked="0"/>
    </xf>
    <xf numFmtId="4" fontId="6" fillId="0" borderId="2" xfId="4" applyNumberFormat="1" applyFont="1" applyFill="1" applyBorder="1" applyAlignment="1" applyProtection="1">
      <alignment horizontal="right" vertical="center" shrinkToFi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49" fontId="8" fillId="0" borderId="2" xfId="3" applyNumberFormat="1" applyFont="1" applyFill="1" applyBorder="1" applyAlignment="1" applyProtection="1">
      <alignment vertical="center" shrinkToFit="1"/>
    </xf>
    <xf numFmtId="0" fontId="6" fillId="0" borderId="2" xfId="7" applyNumberFormat="1" applyFont="1" applyFill="1" applyBorder="1" applyAlignment="1" applyProtection="1">
      <alignment vertical="center" wrapText="1"/>
    </xf>
    <xf numFmtId="49" fontId="6" fillId="0" borderId="2" xfId="9" applyNumberFormat="1" applyFont="1" applyFill="1" applyBorder="1" applyAlignment="1" applyProtection="1">
      <alignment horizontal="center" vertical="center" shrinkToFit="1"/>
    </xf>
    <xf numFmtId="4" fontId="6" fillId="0" borderId="2" xfId="10" applyNumberFormat="1" applyFont="1" applyFill="1" applyBorder="1" applyAlignment="1" applyProtection="1">
      <alignment horizontal="right" vertical="center" shrinkToFi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left" vertical="center" wrapText="1"/>
    </xf>
    <xf numFmtId="49" fontId="6" fillId="0" borderId="2" xfId="6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justify" vertical="center" wrapText="1"/>
      <protection locked="0"/>
    </xf>
    <xf numFmtId="0" fontId="10" fillId="0" borderId="0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Border="1" applyAlignment="1" applyProtection="1">
      <alignment horizontal="center" wrapText="1"/>
    </xf>
    <xf numFmtId="0" fontId="11" fillId="0" borderId="0" xfId="0" applyFont="1" applyFill="1" applyAlignment="1" applyProtection="1">
      <alignment vertical="center" wrapText="1"/>
      <protection locked="0"/>
    </xf>
    <xf numFmtId="4" fontId="9" fillId="0" borderId="0" xfId="0" applyNumberFormat="1" applyFont="1" applyFill="1" applyAlignment="1" applyProtection="1">
      <alignment vertical="center"/>
      <protection locked="0"/>
    </xf>
    <xf numFmtId="4" fontId="9" fillId="0" borderId="2" xfId="4" applyNumberFormat="1" applyFont="1" applyFill="1" applyBorder="1" applyAlignment="1" applyProtection="1">
      <alignment horizontal="right" vertical="center" shrinkToFit="1"/>
    </xf>
    <xf numFmtId="4" fontId="2" fillId="0" borderId="2" xfId="4" applyNumberFormat="1" applyFont="1" applyFill="1" applyBorder="1" applyAlignment="1" applyProtection="1">
      <alignment horizontal="right" vertical="center" shrinkToFit="1"/>
    </xf>
    <xf numFmtId="4" fontId="2" fillId="0" borderId="0" xfId="0" applyNumberFormat="1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13" fillId="0" borderId="0" xfId="0" applyFont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justify" vertical="center" wrapText="1"/>
      <protection locked="0"/>
    </xf>
    <xf numFmtId="0" fontId="13" fillId="0" borderId="0" xfId="0" applyFont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 wrapText="1"/>
    </xf>
    <xf numFmtId="0" fontId="14" fillId="0" borderId="0" xfId="0" applyFont="1" applyFill="1" applyAlignment="1" applyProtection="1">
      <alignment horizontal="justify" wrapText="1"/>
      <protection locked="0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right" vertical="center" wrapText="1"/>
    </xf>
  </cellXfs>
  <cellStyles count="11">
    <cellStyle name="xl27" xfId="2"/>
    <cellStyle name="xl29" xfId="6"/>
    <cellStyle name="xl31" xfId="9"/>
    <cellStyle name="xl34" xfId="3"/>
    <cellStyle name="xl35" xfId="4"/>
    <cellStyle name="xl37" xfId="8"/>
    <cellStyle name="xl39" xfId="5"/>
    <cellStyle name="xl40" xfId="7"/>
    <cellStyle name="xl41" xfId="10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view="pageBreakPreview" zoomScale="60" zoomScaleNormal="70" workbookViewId="0">
      <selection activeCell="F5" sqref="F5"/>
    </sheetView>
  </sheetViews>
  <sheetFormatPr defaultColWidth="8.88671875" defaultRowHeight="18"/>
  <cols>
    <col min="1" max="1" width="26.6640625" style="4" customWidth="1"/>
    <col min="2" max="2" width="11.5546875" style="4" bestFit="1" customWidth="1"/>
    <col min="3" max="6" width="15.6640625" style="4" customWidth="1"/>
    <col min="7" max="7" width="9" style="4" customWidth="1"/>
    <col min="8" max="8" width="15.109375" style="4" bestFit="1" customWidth="1"/>
    <col min="9" max="9" width="26.44140625" style="5" customWidth="1"/>
    <col min="10" max="10" width="8.88671875" style="4"/>
    <col min="11" max="11" width="11.44140625" style="4" bestFit="1" customWidth="1"/>
    <col min="12" max="13" width="8.88671875" style="4"/>
    <col min="14" max="14" width="14.109375" style="4" bestFit="1" customWidth="1"/>
    <col min="15" max="16384" width="8.88671875" style="4"/>
  </cols>
  <sheetData>
    <row r="1" spans="1:9" ht="18" customHeight="1">
      <c r="A1" s="20"/>
      <c r="B1" s="20"/>
      <c r="C1" s="43"/>
      <c r="D1" s="21"/>
      <c r="E1" s="21"/>
      <c r="F1" s="40" t="s">
        <v>78</v>
      </c>
      <c r="G1" s="40"/>
      <c r="H1" s="40"/>
      <c r="I1" s="40"/>
    </row>
    <row r="2" spans="1:9" ht="18" customHeight="1">
      <c r="A2" s="22"/>
      <c r="B2" s="20"/>
      <c r="C2" s="43"/>
      <c r="D2" s="21"/>
      <c r="E2" s="21"/>
      <c r="F2" s="40" t="s">
        <v>72</v>
      </c>
      <c r="G2" s="40"/>
      <c r="H2" s="40"/>
      <c r="I2" s="40"/>
    </row>
    <row r="3" spans="1:9" ht="18" customHeight="1">
      <c r="A3" s="22"/>
      <c r="B3" s="20"/>
      <c r="C3" s="43"/>
      <c r="D3" s="21"/>
      <c r="E3" s="21"/>
      <c r="F3" s="40" t="s">
        <v>73</v>
      </c>
      <c r="G3" s="40"/>
      <c r="H3" s="40"/>
      <c r="I3" s="40"/>
    </row>
    <row r="4" spans="1:9" ht="18" customHeight="1">
      <c r="A4" s="22"/>
      <c r="B4" s="20"/>
      <c r="C4" s="43"/>
      <c r="D4" s="21"/>
      <c r="E4" s="21"/>
      <c r="F4" s="40" t="s">
        <v>101</v>
      </c>
      <c r="G4" s="40"/>
      <c r="H4" s="40"/>
      <c r="I4" s="40"/>
    </row>
    <row r="5" spans="1:9" ht="18" customHeight="1">
      <c r="A5" s="22"/>
      <c r="B5" s="20"/>
      <c r="C5" s="21"/>
      <c r="D5" s="21"/>
      <c r="E5" s="21"/>
      <c r="F5" s="2"/>
      <c r="G5" s="2"/>
      <c r="H5" s="2"/>
      <c r="I5" s="2"/>
    </row>
    <row r="6" spans="1:9" ht="22.8">
      <c r="A6" s="39" t="s">
        <v>71</v>
      </c>
      <c r="B6" s="39"/>
      <c r="C6" s="39"/>
      <c r="D6" s="39"/>
      <c r="E6" s="39"/>
      <c r="F6" s="39"/>
      <c r="G6" s="39"/>
      <c r="H6" s="39"/>
      <c r="I6" s="39"/>
    </row>
    <row r="7" spans="1:9" ht="22.8">
      <c r="A7" s="39" t="s">
        <v>74</v>
      </c>
      <c r="B7" s="39"/>
      <c r="C7" s="39"/>
      <c r="D7" s="39"/>
      <c r="E7" s="39"/>
      <c r="F7" s="39"/>
      <c r="G7" s="39"/>
      <c r="H7" s="39"/>
      <c r="I7" s="39"/>
    </row>
    <row r="8" spans="1:9" ht="22.8">
      <c r="A8" s="25"/>
      <c r="B8" s="26"/>
      <c r="C8" s="27"/>
      <c r="D8" s="27"/>
      <c r="E8" s="36" t="s">
        <v>80</v>
      </c>
      <c r="F8" s="27"/>
      <c r="G8" s="25"/>
      <c r="H8" s="28"/>
      <c r="I8" s="28"/>
    </row>
    <row r="9" spans="1:9" s="19" customFormat="1" ht="144.9" customHeight="1">
      <c r="A9" s="41" t="s">
        <v>81</v>
      </c>
      <c r="B9" s="41"/>
      <c r="C9" s="41"/>
      <c r="D9" s="41"/>
      <c r="E9" s="41"/>
      <c r="F9" s="41"/>
      <c r="G9" s="41"/>
      <c r="H9" s="41"/>
      <c r="I9" s="41"/>
    </row>
    <row r="10" spans="1:9" s="5" customFormat="1" ht="75" customHeight="1">
      <c r="A10" s="38" t="s">
        <v>82</v>
      </c>
      <c r="B10" s="38"/>
      <c r="C10" s="38"/>
      <c r="D10" s="38"/>
      <c r="E10" s="38"/>
      <c r="F10" s="38"/>
      <c r="G10" s="38"/>
      <c r="H10" s="38"/>
      <c r="I10" s="38"/>
    </row>
    <row r="11" spans="1:9" s="5" customFormat="1" ht="46.2" customHeight="1">
      <c r="A11" s="38" t="s">
        <v>83</v>
      </c>
      <c r="B11" s="38"/>
      <c r="C11" s="38"/>
      <c r="D11" s="38"/>
      <c r="E11" s="38"/>
      <c r="F11" s="38"/>
      <c r="G11" s="38"/>
      <c r="H11" s="38"/>
      <c r="I11" s="38"/>
    </row>
    <row r="12" spans="1:9" ht="47.4" customHeight="1">
      <c r="A12" s="38" t="s">
        <v>84</v>
      </c>
      <c r="B12" s="38"/>
      <c r="C12" s="38"/>
      <c r="D12" s="38"/>
      <c r="E12" s="38"/>
      <c r="F12" s="38"/>
      <c r="G12" s="38"/>
      <c r="H12" s="38"/>
      <c r="I12" s="38"/>
    </row>
    <row r="13" spans="1:9" ht="22.8">
      <c r="A13" s="38" t="s">
        <v>85</v>
      </c>
      <c r="B13" s="38"/>
      <c r="C13" s="38"/>
      <c r="D13" s="38"/>
      <c r="E13" s="38"/>
      <c r="F13" s="38"/>
      <c r="G13" s="38"/>
      <c r="H13" s="38"/>
      <c r="I13" s="38"/>
    </row>
    <row r="14" spans="1:9" ht="21">
      <c r="A14" s="23"/>
      <c r="B14" s="23"/>
      <c r="C14" s="23"/>
      <c r="D14" s="23"/>
      <c r="E14" s="22"/>
      <c r="F14" s="22"/>
      <c r="G14" s="22"/>
      <c r="H14" s="22"/>
      <c r="I14" s="24" t="s">
        <v>76</v>
      </c>
    </row>
    <row r="15" spans="1:9">
      <c r="A15" s="1"/>
      <c r="B15" s="3"/>
      <c r="H15" s="45" t="s">
        <v>21</v>
      </c>
      <c r="I15" s="45"/>
    </row>
    <row r="16" spans="1:9">
      <c r="A16" s="42" t="s">
        <v>0</v>
      </c>
      <c r="B16" s="42" t="s">
        <v>1</v>
      </c>
      <c r="C16" s="42" t="s">
        <v>2</v>
      </c>
      <c r="D16" s="42" t="s">
        <v>64</v>
      </c>
      <c r="E16" s="42" t="s">
        <v>86</v>
      </c>
      <c r="F16" s="42" t="s">
        <v>64</v>
      </c>
      <c r="G16" s="44" t="s">
        <v>3</v>
      </c>
      <c r="H16" s="44"/>
      <c r="I16" s="44" t="s">
        <v>77</v>
      </c>
    </row>
    <row r="17" spans="1:14" ht="54">
      <c r="A17" s="42"/>
      <c r="B17" s="42"/>
      <c r="C17" s="42"/>
      <c r="D17" s="42"/>
      <c r="E17" s="42"/>
      <c r="F17" s="42"/>
      <c r="G17" s="7" t="s">
        <v>31</v>
      </c>
      <c r="H17" s="7" t="s">
        <v>32</v>
      </c>
      <c r="I17" s="44"/>
    </row>
    <row r="18" spans="1:14">
      <c r="A18" s="16">
        <v>1</v>
      </c>
      <c r="B18" s="16">
        <v>2</v>
      </c>
      <c r="C18" s="16">
        <v>3</v>
      </c>
      <c r="D18" s="16">
        <v>4</v>
      </c>
      <c r="E18" s="16">
        <v>5</v>
      </c>
      <c r="F18" s="16">
        <v>6</v>
      </c>
      <c r="G18" s="7">
        <v>7</v>
      </c>
      <c r="H18" s="7">
        <v>8</v>
      </c>
      <c r="I18" s="7">
        <v>9</v>
      </c>
    </row>
    <row r="19" spans="1:14" s="9" customFormat="1">
      <c r="A19" s="12" t="s">
        <v>70</v>
      </c>
      <c r="B19" s="12"/>
      <c r="C19" s="31">
        <f>C20+C31</f>
        <v>620810.9</v>
      </c>
      <c r="D19" s="31">
        <f t="shared" ref="D19:D28" si="0">C19/$C$19*100</f>
        <v>100</v>
      </c>
      <c r="E19" s="31">
        <f>E20+E31+E38</f>
        <v>154055.25999999998</v>
      </c>
      <c r="F19" s="31">
        <f t="shared" ref="F19:F28" si="1">E19/$E$19*100</f>
        <v>100</v>
      </c>
      <c r="G19" s="8">
        <f t="shared" ref="G19:G37" si="2">E19/C19*100</f>
        <v>24.815166744011737</v>
      </c>
      <c r="H19" s="8">
        <f t="shared" ref="H19:H38" si="3">E19-C19</f>
        <v>-466755.64</v>
      </c>
      <c r="I19" s="7" t="s">
        <v>35</v>
      </c>
      <c r="K19" s="30"/>
      <c r="M19" s="30"/>
      <c r="N19" s="30"/>
    </row>
    <row r="20" spans="1:14" ht="36">
      <c r="A20" s="17" t="s">
        <v>33</v>
      </c>
      <c r="B20" s="18" t="s">
        <v>9</v>
      </c>
      <c r="C20" s="32">
        <v>113693</v>
      </c>
      <c r="D20" s="32">
        <f t="shared" si="0"/>
        <v>18.313628191773049</v>
      </c>
      <c r="E20" s="32">
        <v>28591.8</v>
      </c>
      <c r="F20" s="32">
        <f t="shared" si="1"/>
        <v>18.559444189052684</v>
      </c>
      <c r="G20" s="10">
        <f t="shared" si="2"/>
        <v>25.148250112144105</v>
      </c>
      <c r="H20" s="10">
        <f t="shared" si="3"/>
        <v>-85101.2</v>
      </c>
      <c r="I20" s="7" t="s">
        <v>35</v>
      </c>
      <c r="K20" s="30"/>
      <c r="L20" s="9"/>
      <c r="M20" s="30"/>
      <c r="N20" s="30"/>
    </row>
    <row r="21" spans="1:14" ht="36">
      <c r="A21" s="17" t="s">
        <v>34</v>
      </c>
      <c r="B21" s="18" t="s">
        <v>4</v>
      </c>
      <c r="C21" s="32">
        <v>62078</v>
      </c>
      <c r="D21" s="32">
        <f t="shared" si="0"/>
        <v>9.9995022638938842</v>
      </c>
      <c r="E21" s="32">
        <v>15423.9</v>
      </c>
      <c r="F21" s="32">
        <f t="shared" si="1"/>
        <v>10.011926889091617</v>
      </c>
      <c r="G21" s="10">
        <f t="shared" si="2"/>
        <v>24.846000193305194</v>
      </c>
      <c r="H21" s="10">
        <f t="shared" si="3"/>
        <v>-46654.1</v>
      </c>
      <c r="I21" s="6"/>
      <c r="K21" s="9"/>
      <c r="L21" s="9"/>
      <c r="M21" s="9"/>
      <c r="N21" s="30"/>
    </row>
    <row r="22" spans="1:14" ht="108">
      <c r="A22" s="17" t="s">
        <v>36</v>
      </c>
      <c r="B22" s="18" t="s">
        <v>5</v>
      </c>
      <c r="C22" s="32">
        <v>1220</v>
      </c>
      <c r="D22" s="32">
        <f t="shared" si="0"/>
        <v>0.19651716811028927</v>
      </c>
      <c r="E22" s="32">
        <v>329.33</v>
      </c>
      <c r="F22" s="32">
        <f t="shared" si="1"/>
        <v>0.21377394059767904</v>
      </c>
      <c r="G22" s="10">
        <f t="shared" si="2"/>
        <v>26.994262295081967</v>
      </c>
      <c r="H22" s="10">
        <f t="shared" si="3"/>
        <v>-890.67000000000007</v>
      </c>
      <c r="I22" s="6" t="s">
        <v>97</v>
      </c>
      <c r="K22" s="9"/>
      <c r="L22" s="9"/>
      <c r="M22" s="9"/>
      <c r="N22" s="30"/>
    </row>
    <row r="23" spans="1:14" ht="36">
      <c r="A23" s="17" t="s">
        <v>37</v>
      </c>
      <c r="B23" s="18" t="s">
        <v>6</v>
      </c>
      <c r="C23" s="32">
        <v>7663.8</v>
      </c>
      <c r="D23" s="32">
        <f t="shared" si="0"/>
        <v>1.2344821909537993</v>
      </c>
      <c r="E23" s="32">
        <v>1756.31</v>
      </c>
      <c r="F23" s="32">
        <f t="shared" si="1"/>
        <v>1.1400519527862925</v>
      </c>
      <c r="G23" s="10">
        <f t="shared" si="2"/>
        <v>22.91696025470393</v>
      </c>
      <c r="H23" s="10">
        <f t="shared" si="3"/>
        <v>-5907.49</v>
      </c>
      <c r="I23" s="6"/>
      <c r="K23" s="9"/>
      <c r="L23" s="9"/>
      <c r="M23" s="9"/>
      <c r="N23" s="30"/>
    </row>
    <row r="24" spans="1:14">
      <c r="A24" s="17" t="s">
        <v>38</v>
      </c>
      <c r="B24" s="18" t="s">
        <v>7</v>
      </c>
      <c r="C24" s="32">
        <v>16010</v>
      </c>
      <c r="D24" s="32">
        <f t="shared" si="0"/>
        <v>2.5788851323325668</v>
      </c>
      <c r="E24" s="32">
        <v>3528.73</v>
      </c>
      <c r="F24" s="32">
        <f t="shared" si="1"/>
        <v>2.2905611921332647</v>
      </c>
      <c r="G24" s="10">
        <f t="shared" si="2"/>
        <v>22.040787008119924</v>
      </c>
      <c r="H24" s="10">
        <f t="shared" si="3"/>
        <v>-12481.27</v>
      </c>
      <c r="I24" s="6"/>
      <c r="K24" s="9"/>
      <c r="L24" s="9"/>
      <c r="M24" s="9"/>
      <c r="N24" s="30"/>
    </row>
    <row r="25" spans="1:14" ht="82.5" customHeight="1">
      <c r="A25" s="17" t="s">
        <v>39</v>
      </c>
      <c r="B25" s="18" t="s">
        <v>8</v>
      </c>
      <c r="C25" s="32">
        <v>748</v>
      </c>
      <c r="D25" s="32">
        <f t="shared" si="0"/>
        <v>0.12048757520204621</v>
      </c>
      <c r="E25" s="32">
        <v>139.09</v>
      </c>
      <c r="F25" s="32">
        <f t="shared" si="1"/>
        <v>9.028578446461355E-2</v>
      </c>
      <c r="G25" s="10">
        <f t="shared" si="2"/>
        <v>18.594919786096256</v>
      </c>
      <c r="H25" s="10">
        <f t="shared" si="3"/>
        <v>-608.91</v>
      </c>
      <c r="I25" s="6" t="s">
        <v>92</v>
      </c>
      <c r="K25" s="9"/>
      <c r="L25" s="9"/>
      <c r="M25" s="9"/>
      <c r="N25" s="30"/>
    </row>
    <row r="26" spans="1:14" ht="126">
      <c r="A26" s="17" t="s">
        <v>40</v>
      </c>
      <c r="B26" s="18" t="s">
        <v>10</v>
      </c>
      <c r="C26" s="32">
        <v>14914</v>
      </c>
      <c r="D26" s="32">
        <f t="shared" si="0"/>
        <v>2.4023418403252905</v>
      </c>
      <c r="E26" s="32">
        <v>4731.47</v>
      </c>
      <c r="F26" s="32">
        <f t="shared" si="1"/>
        <v>3.0712810455157462</v>
      </c>
      <c r="G26" s="10">
        <f t="shared" si="2"/>
        <v>31.725023467882529</v>
      </c>
      <c r="H26" s="10">
        <f t="shared" si="3"/>
        <v>-10182.529999999999</v>
      </c>
      <c r="I26" s="6" t="s">
        <v>97</v>
      </c>
      <c r="K26" s="9"/>
      <c r="L26" s="9"/>
      <c r="M26" s="9"/>
      <c r="N26" s="30"/>
    </row>
    <row r="27" spans="1:14" ht="72">
      <c r="A27" s="17" t="s">
        <v>41</v>
      </c>
      <c r="B27" s="18" t="s">
        <v>11</v>
      </c>
      <c r="C27" s="32">
        <v>369.9</v>
      </c>
      <c r="D27" s="32">
        <f t="shared" si="0"/>
        <v>5.9583361052455736E-2</v>
      </c>
      <c r="E27" s="32">
        <v>181.75</v>
      </c>
      <c r="F27" s="32">
        <f t="shared" si="1"/>
        <v>0.11797714664205561</v>
      </c>
      <c r="G27" s="10">
        <f t="shared" si="2"/>
        <v>49.134901324682353</v>
      </c>
      <c r="H27" s="10">
        <f t="shared" si="3"/>
        <v>-188.14999999999998</v>
      </c>
      <c r="I27" s="6" t="s">
        <v>91</v>
      </c>
      <c r="K27" s="9"/>
      <c r="L27" s="9"/>
      <c r="M27" s="9"/>
      <c r="N27" s="30"/>
    </row>
    <row r="28" spans="1:14" ht="72">
      <c r="A28" s="17" t="s">
        <v>43</v>
      </c>
      <c r="B28" s="18" t="s">
        <v>12</v>
      </c>
      <c r="C28" s="32">
        <v>8454</v>
      </c>
      <c r="D28" s="32">
        <f t="shared" si="0"/>
        <v>1.3617673272167097</v>
      </c>
      <c r="E28" s="32">
        <v>2066.62</v>
      </c>
      <c r="F28" s="32">
        <f t="shared" si="1"/>
        <v>1.3414796742415678</v>
      </c>
      <c r="G28" s="10">
        <f t="shared" si="2"/>
        <v>24.445469600189256</v>
      </c>
      <c r="H28" s="10">
        <f t="shared" si="3"/>
        <v>-6387.38</v>
      </c>
      <c r="I28" s="6"/>
      <c r="K28" s="9"/>
      <c r="L28" s="9"/>
      <c r="M28" s="9"/>
      <c r="N28" s="30"/>
    </row>
    <row r="29" spans="1:14" ht="72">
      <c r="A29" s="17" t="s">
        <v>44</v>
      </c>
      <c r="B29" s="18" t="s">
        <v>13</v>
      </c>
      <c r="C29" s="32">
        <v>1000</v>
      </c>
      <c r="D29" s="32">
        <f t="shared" ref="D29:D38" si="4">C29/$C$19*100</f>
        <v>0.16107964599204042</v>
      </c>
      <c r="E29" s="32">
        <v>0</v>
      </c>
      <c r="F29" s="32">
        <f t="shared" ref="F29:F38" si="5">E29/$E$19*100</f>
        <v>0</v>
      </c>
      <c r="G29" s="10">
        <f t="shared" si="2"/>
        <v>0</v>
      </c>
      <c r="H29" s="10">
        <f t="shared" si="3"/>
        <v>-1000</v>
      </c>
      <c r="I29" s="6" t="s">
        <v>90</v>
      </c>
      <c r="K29" s="9"/>
      <c r="L29" s="9"/>
      <c r="M29" s="9"/>
      <c r="N29" s="30"/>
    </row>
    <row r="30" spans="1:14" ht="36">
      <c r="A30" s="17" t="s">
        <v>42</v>
      </c>
      <c r="B30" s="18" t="s">
        <v>14</v>
      </c>
      <c r="C30" s="32">
        <v>1235</v>
      </c>
      <c r="D30" s="32">
        <f t="shared" si="4"/>
        <v>0.19893336280016991</v>
      </c>
      <c r="E30" s="32">
        <v>434.6</v>
      </c>
      <c r="F30" s="32">
        <f t="shared" si="5"/>
        <v>0.28210656357984798</v>
      </c>
      <c r="G30" s="10">
        <f t="shared" si="2"/>
        <v>35.190283400809719</v>
      </c>
      <c r="H30" s="10">
        <f t="shared" si="3"/>
        <v>-800.4</v>
      </c>
      <c r="I30" s="6" t="s">
        <v>89</v>
      </c>
      <c r="K30" s="9"/>
      <c r="L30" s="9"/>
      <c r="M30" s="9"/>
      <c r="N30" s="30"/>
    </row>
    <row r="31" spans="1:14" ht="36">
      <c r="A31" s="17" t="s">
        <v>45</v>
      </c>
      <c r="B31" s="18" t="s">
        <v>15</v>
      </c>
      <c r="C31" s="32">
        <v>507117.9</v>
      </c>
      <c r="D31" s="32">
        <f t="shared" si="4"/>
        <v>81.686371808226951</v>
      </c>
      <c r="E31" s="32">
        <v>125468.94</v>
      </c>
      <c r="F31" s="32">
        <f t="shared" si="5"/>
        <v>81.444112976084043</v>
      </c>
      <c r="G31" s="10">
        <f t="shared" si="2"/>
        <v>24.741571930314429</v>
      </c>
      <c r="H31" s="10">
        <f t="shared" si="3"/>
        <v>-381648.96</v>
      </c>
      <c r="I31" s="7" t="s">
        <v>35</v>
      </c>
      <c r="K31" s="30"/>
      <c r="L31" s="9"/>
      <c r="M31" s="30"/>
      <c r="N31" s="30"/>
    </row>
    <row r="32" spans="1:14">
      <c r="A32" s="16">
        <v>1</v>
      </c>
      <c r="B32" s="16">
        <v>2</v>
      </c>
      <c r="C32" s="16">
        <v>3</v>
      </c>
      <c r="D32" s="16">
        <v>4</v>
      </c>
      <c r="E32" s="16">
        <v>5</v>
      </c>
      <c r="F32" s="16">
        <v>6</v>
      </c>
      <c r="G32" s="7">
        <v>7</v>
      </c>
      <c r="H32" s="7">
        <v>8</v>
      </c>
      <c r="I32" s="7">
        <v>9</v>
      </c>
    </row>
    <row r="33" spans="1:16" ht="90">
      <c r="A33" s="17" t="s">
        <v>46</v>
      </c>
      <c r="B33" s="18" t="s">
        <v>16</v>
      </c>
      <c r="C33" s="32">
        <v>507117.9</v>
      </c>
      <c r="D33" s="32">
        <f t="shared" si="4"/>
        <v>81.686371808226951</v>
      </c>
      <c r="E33" s="32">
        <v>125468.94</v>
      </c>
      <c r="F33" s="32">
        <f t="shared" si="5"/>
        <v>81.444112976084043</v>
      </c>
      <c r="G33" s="10">
        <f t="shared" si="2"/>
        <v>24.741571930314429</v>
      </c>
      <c r="H33" s="10">
        <f t="shared" si="3"/>
        <v>-381648.96</v>
      </c>
      <c r="I33" s="7" t="s">
        <v>35</v>
      </c>
      <c r="K33" s="9"/>
      <c r="L33" s="9"/>
      <c r="M33" s="9"/>
      <c r="N33" s="30"/>
    </row>
    <row r="34" spans="1:16" ht="72">
      <c r="A34" s="17" t="s">
        <v>47</v>
      </c>
      <c r="B34" s="18" t="s">
        <v>17</v>
      </c>
      <c r="C34" s="32">
        <v>304385</v>
      </c>
      <c r="D34" s="32">
        <f t="shared" si="4"/>
        <v>49.030228045287217</v>
      </c>
      <c r="E34" s="32">
        <v>78888</v>
      </c>
      <c r="F34" s="32">
        <f t="shared" si="5"/>
        <v>51.207599143320394</v>
      </c>
      <c r="G34" s="10">
        <f t="shared" si="2"/>
        <v>25.917177259063358</v>
      </c>
      <c r="H34" s="10">
        <f t="shared" si="3"/>
        <v>-225497</v>
      </c>
      <c r="I34" s="7" t="s">
        <v>35</v>
      </c>
      <c r="K34" s="9"/>
      <c r="L34" s="9"/>
      <c r="M34" s="9"/>
      <c r="N34" s="30"/>
    </row>
    <row r="35" spans="1:16" ht="108">
      <c r="A35" s="17" t="s">
        <v>48</v>
      </c>
      <c r="B35" s="18" t="s">
        <v>18</v>
      </c>
      <c r="C35" s="32">
        <v>37528.199999999997</v>
      </c>
      <c r="D35" s="32">
        <f t="shared" si="4"/>
        <v>6.0450291707184904</v>
      </c>
      <c r="E35" s="32">
        <v>4563.46</v>
      </c>
      <c r="F35" s="32">
        <f t="shared" si="5"/>
        <v>2.9622227764245119</v>
      </c>
      <c r="G35" s="10">
        <f t="shared" si="2"/>
        <v>12.160082284788507</v>
      </c>
      <c r="H35" s="10">
        <f t="shared" si="3"/>
        <v>-32964.74</v>
      </c>
      <c r="I35" s="7" t="s">
        <v>35</v>
      </c>
      <c r="K35" s="9"/>
      <c r="L35" s="9"/>
      <c r="M35" s="9"/>
      <c r="N35" s="30"/>
    </row>
    <row r="36" spans="1:16" ht="90">
      <c r="A36" s="17" t="s">
        <v>49</v>
      </c>
      <c r="B36" s="18" t="s">
        <v>19</v>
      </c>
      <c r="C36" s="32">
        <v>164723.6</v>
      </c>
      <c r="D36" s="32">
        <f t="shared" si="4"/>
        <v>26.533619174534468</v>
      </c>
      <c r="E36" s="32">
        <v>42017.48</v>
      </c>
      <c r="F36" s="32">
        <f t="shared" si="5"/>
        <v>27.274291056339138</v>
      </c>
      <c r="G36" s="10">
        <f t="shared" si="2"/>
        <v>25.507868939241252</v>
      </c>
      <c r="H36" s="10">
        <f t="shared" si="3"/>
        <v>-122706.12</v>
      </c>
      <c r="I36" s="7" t="s">
        <v>35</v>
      </c>
      <c r="K36" s="9"/>
      <c r="L36" s="9"/>
      <c r="M36" s="9"/>
      <c r="N36" s="30"/>
    </row>
    <row r="37" spans="1:16">
      <c r="A37" s="17" t="s">
        <v>50</v>
      </c>
      <c r="B37" s="18" t="s">
        <v>20</v>
      </c>
      <c r="C37" s="32">
        <v>481.1</v>
      </c>
      <c r="D37" s="32">
        <f t="shared" si="4"/>
        <v>7.7495417686770651E-2</v>
      </c>
      <c r="E37" s="32">
        <v>0</v>
      </c>
      <c r="F37" s="32">
        <f t="shared" si="5"/>
        <v>0</v>
      </c>
      <c r="G37" s="10">
        <f t="shared" si="2"/>
        <v>0</v>
      </c>
      <c r="H37" s="10">
        <f t="shared" si="3"/>
        <v>-481.1</v>
      </c>
      <c r="I37" s="7" t="s">
        <v>35</v>
      </c>
      <c r="K37" s="9"/>
      <c r="L37" s="9"/>
      <c r="M37" s="9"/>
      <c r="N37" s="30"/>
    </row>
    <row r="38" spans="1:16" ht="72">
      <c r="A38" s="17" t="s">
        <v>87</v>
      </c>
      <c r="B38" s="18" t="s">
        <v>88</v>
      </c>
      <c r="C38" s="32">
        <v>0</v>
      </c>
      <c r="D38" s="32">
        <f t="shared" si="4"/>
        <v>0</v>
      </c>
      <c r="E38" s="32">
        <v>-5.48</v>
      </c>
      <c r="F38" s="32">
        <f t="shared" si="5"/>
        <v>-3.5571651367178256E-3</v>
      </c>
      <c r="G38" s="10">
        <v>0</v>
      </c>
      <c r="H38" s="10">
        <f t="shared" si="3"/>
        <v>-5.48</v>
      </c>
      <c r="I38" s="37"/>
      <c r="K38" s="9"/>
      <c r="L38" s="9"/>
      <c r="M38" s="9"/>
      <c r="N38" s="30"/>
    </row>
    <row r="39" spans="1:16">
      <c r="A39" s="12" t="s">
        <v>69</v>
      </c>
      <c r="B39" s="12"/>
      <c r="C39" s="8">
        <f>SUM(C40:C50)</f>
        <v>672758.38</v>
      </c>
      <c r="D39" s="8">
        <f t="shared" ref="D39:D49" si="6">C39/$C$39*100</f>
        <v>100</v>
      </c>
      <c r="E39" s="8">
        <f>E40+E41+E42+E43+E44+E45+E46+E47+E48+E49+E50</f>
        <v>133834.02000000002</v>
      </c>
      <c r="F39" s="8">
        <f>E39/$E$39*100</f>
        <v>100</v>
      </c>
      <c r="G39" s="8">
        <f t="shared" ref="G39:G49" si="7">E39/C39*100</f>
        <v>19.893326338053196</v>
      </c>
      <c r="H39" s="8">
        <f t="shared" ref="H39" si="8">E39-C39</f>
        <v>-538924.36</v>
      </c>
      <c r="I39" s="7" t="s">
        <v>35</v>
      </c>
      <c r="K39" s="33"/>
      <c r="M39" s="33"/>
      <c r="P39" s="33"/>
    </row>
    <row r="40" spans="1:16" ht="144">
      <c r="A40" s="13" t="s">
        <v>51</v>
      </c>
      <c r="B40" s="14" t="s">
        <v>22</v>
      </c>
      <c r="C40" s="15">
        <v>65046.79</v>
      </c>
      <c r="D40" s="10">
        <f t="shared" si="6"/>
        <v>9.668670347889238</v>
      </c>
      <c r="E40" s="15">
        <v>12642.17</v>
      </c>
      <c r="F40" s="10">
        <f>E40/$E$39*100</f>
        <v>9.4461557681671646</v>
      </c>
      <c r="G40" s="10">
        <f t="shared" si="7"/>
        <v>19.435501736519203</v>
      </c>
      <c r="H40" s="10">
        <f t="shared" ref="H40:H50" si="9">E40-C40</f>
        <v>-52404.62</v>
      </c>
      <c r="I40" s="6" t="s">
        <v>95</v>
      </c>
      <c r="P40" s="33"/>
    </row>
    <row r="41" spans="1:16" ht="72">
      <c r="A41" s="13" t="s">
        <v>52</v>
      </c>
      <c r="B41" s="14" t="s">
        <v>23</v>
      </c>
      <c r="C41" s="15">
        <v>30687.82</v>
      </c>
      <c r="D41" s="10">
        <f t="shared" si="6"/>
        <v>4.5614920471150429</v>
      </c>
      <c r="E41" s="15">
        <v>15981.36</v>
      </c>
      <c r="F41" s="10">
        <f t="shared" ref="F41:F50" si="10">E41/$E$39*100</f>
        <v>11.941179081372583</v>
      </c>
      <c r="G41" s="10">
        <f t="shared" si="7"/>
        <v>52.077208482062268</v>
      </c>
      <c r="H41" s="10">
        <f t="shared" si="9"/>
        <v>-14706.46</v>
      </c>
      <c r="I41" s="11" t="s">
        <v>75</v>
      </c>
      <c r="P41" s="33"/>
    </row>
    <row r="42" spans="1:16" ht="72">
      <c r="A42" s="13" t="s">
        <v>53</v>
      </c>
      <c r="B42" s="14" t="s">
        <v>24</v>
      </c>
      <c r="C42" s="15">
        <v>57734.37</v>
      </c>
      <c r="D42" s="10">
        <f t="shared" si="6"/>
        <v>8.581739256819068</v>
      </c>
      <c r="E42" s="15">
        <v>5970.16</v>
      </c>
      <c r="F42" s="10">
        <f t="shared" si="10"/>
        <v>4.4608687686434276</v>
      </c>
      <c r="G42" s="10">
        <f t="shared" si="7"/>
        <v>10.340738107993557</v>
      </c>
      <c r="H42" s="10">
        <f t="shared" si="9"/>
        <v>-51764.210000000006</v>
      </c>
      <c r="I42" s="11" t="s">
        <v>75</v>
      </c>
      <c r="P42" s="33"/>
    </row>
    <row r="43" spans="1:16" ht="54">
      <c r="A43" s="13" t="s">
        <v>54</v>
      </c>
      <c r="B43" s="14" t="s">
        <v>25</v>
      </c>
      <c r="C43" s="15">
        <v>129398.27</v>
      </c>
      <c r="D43" s="10">
        <f t="shared" si="6"/>
        <v>19.233988582944146</v>
      </c>
      <c r="E43" s="15">
        <v>18804.3</v>
      </c>
      <c r="F43" s="10">
        <f t="shared" si="10"/>
        <v>14.050463402354646</v>
      </c>
      <c r="G43" s="10">
        <f t="shared" si="7"/>
        <v>14.532110823429093</v>
      </c>
      <c r="H43" s="10">
        <f t="shared" si="9"/>
        <v>-110593.97</v>
      </c>
      <c r="I43" s="11" t="s">
        <v>93</v>
      </c>
      <c r="P43" s="33"/>
    </row>
    <row r="44" spans="1:16" ht="54">
      <c r="A44" s="13" t="s">
        <v>65</v>
      </c>
      <c r="B44" s="14" t="s">
        <v>66</v>
      </c>
      <c r="C44" s="15">
        <v>45</v>
      </c>
      <c r="D44" s="10">
        <f t="shared" si="6"/>
        <v>6.6888798917673822E-3</v>
      </c>
      <c r="E44" s="15">
        <v>0</v>
      </c>
      <c r="F44" s="10">
        <f t="shared" si="10"/>
        <v>0</v>
      </c>
      <c r="G44" s="10">
        <f t="shared" si="7"/>
        <v>0</v>
      </c>
      <c r="H44" s="10">
        <f t="shared" si="9"/>
        <v>-45</v>
      </c>
      <c r="I44" s="11" t="s">
        <v>94</v>
      </c>
      <c r="P44" s="33"/>
    </row>
    <row r="45" spans="1:16">
      <c r="A45" s="13" t="s">
        <v>67</v>
      </c>
      <c r="B45" s="14" t="s">
        <v>68</v>
      </c>
      <c r="C45" s="15">
        <v>314060.21999999997</v>
      </c>
      <c r="D45" s="10">
        <f t="shared" si="6"/>
        <v>46.682468674712005</v>
      </c>
      <c r="E45" s="15">
        <v>64189.18</v>
      </c>
      <c r="F45" s="10">
        <f t="shared" si="10"/>
        <v>47.96178131688788</v>
      </c>
      <c r="G45" s="10">
        <f t="shared" si="7"/>
        <v>20.438494248013967</v>
      </c>
      <c r="H45" s="10">
        <f t="shared" si="9"/>
        <v>-249871.03999999998</v>
      </c>
      <c r="I45" s="11"/>
      <c r="P45" s="33"/>
    </row>
    <row r="46" spans="1:16" ht="36">
      <c r="A46" s="13" t="s">
        <v>55</v>
      </c>
      <c r="B46" s="14" t="s">
        <v>26</v>
      </c>
      <c r="C46" s="15">
        <v>39860.370000000003</v>
      </c>
      <c r="D46" s="10">
        <f t="shared" si="6"/>
        <v>5.9249161638090637</v>
      </c>
      <c r="E46" s="15">
        <v>9159.94</v>
      </c>
      <c r="F46" s="10">
        <f t="shared" si="10"/>
        <v>6.8442538003416455</v>
      </c>
      <c r="G46" s="10">
        <f t="shared" si="7"/>
        <v>22.980067671223324</v>
      </c>
      <c r="H46" s="10">
        <f t="shared" si="9"/>
        <v>-30700.43</v>
      </c>
      <c r="I46" s="11"/>
      <c r="P46" s="33"/>
    </row>
    <row r="47" spans="1:16">
      <c r="A47" s="13" t="s">
        <v>56</v>
      </c>
      <c r="B47" s="14" t="s">
        <v>27</v>
      </c>
      <c r="C47" s="15">
        <v>25743.43</v>
      </c>
      <c r="D47" s="10">
        <f t="shared" si="6"/>
        <v>3.8265491393804711</v>
      </c>
      <c r="E47" s="15">
        <v>6257.88</v>
      </c>
      <c r="F47" s="10">
        <f t="shared" si="10"/>
        <v>4.6758514763286634</v>
      </c>
      <c r="G47" s="10">
        <f t="shared" si="7"/>
        <v>24.30864884749235</v>
      </c>
      <c r="H47" s="10">
        <f t="shared" si="9"/>
        <v>-19485.55</v>
      </c>
      <c r="I47" s="6"/>
      <c r="P47" s="33"/>
    </row>
    <row r="48" spans="1:16" ht="54">
      <c r="A48" s="13" t="s">
        <v>57</v>
      </c>
      <c r="B48" s="14" t="s">
        <v>28</v>
      </c>
      <c r="C48" s="15">
        <v>7062.11</v>
      </c>
      <c r="D48" s="10">
        <f t="shared" si="6"/>
        <v>1.0497245682766523</v>
      </c>
      <c r="E48" s="15">
        <v>121.53</v>
      </c>
      <c r="F48" s="10">
        <f t="shared" si="10"/>
        <v>9.0806507941702697E-2</v>
      </c>
      <c r="G48" s="10">
        <f t="shared" si="7"/>
        <v>1.7208737898446784</v>
      </c>
      <c r="H48" s="10">
        <f t="shared" si="9"/>
        <v>-6940.58</v>
      </c>
      <c r="I48" s="11" t="s">
        <v>96</v>
      </c>
      <c r="P48" s="33"/>
    </row>
    <row r="49" spans="1:16" ht="72">
      <c r="A49" s="13" t="s">
        <v>58</v>
      </c>
      <c r="B49" s="14" t="s">
        <v>29</v>
      </c>
      <c r="C49" s="15">
        <v>2620</v>
      </c>
      <c r="D49" s="10">
        <f t="shared" si="6"/>
        <v>0.38944145147623432</v>
      </c>
      <c r="E49" s="15">
        <v>707.5</v>
      </c>
      <c r="F49" s="10">
        <f t="shared" si="10"/>
        <v>0.52863987796226997</v>
      </c>
      <c r="G49" s="10">
        <f t="shared" si="7"/>
        <v>27.003816793893133</v>
      </c>
      <c r="H49" s="10">
        <f t="shared" si="9"/>
        <v>-1912.5</v>
      </c>
      <c r="I49" s="11" t="s">
        <v>75</v>
      </c>
      <c r="P49" s="33"/>
    </row>
    <row r="50" spans="1:16" ht="72">
      <c r="A50" s="13" t="s">
        <v>59</v>
      </c>
      <c r="B50" s="14" t="s">
        <v>30</v>
      </c>
      <c r="C50" s="15">
        <v>500</v>
      </c>
      <c r="D50" s="10">
        <f>C50/$C$39*100</f>
        <v>7.4320887686304252E-2</v>
      </c>
      <c r="E50" s="15">
        <v>0</v>
      </c>
      <c r="F50" s="10">
        <f t="shared" si="10"/>
        <v>0</v>
      </c>
      <c r="G50" s="10">
        <f>E50/C50*100</f>
        <v>0</v>
      </c>
      <c r="H50" s="10">
        <f t="shared" si="9"/>
        <v>-500</v>
      </c>
      <c r="I50" s="6" t="s">
        <v>60</v>
      </c>
      <c r="P50" s="33"/>
    </row>
    <row r="52" spans="1:16" s="22" customFormat="1" ht="21">
      <c r="A52" s="22" t="s">
        <v>99</v>
      </c>
      <c r="I52" s="29"/>
    </row>
    <row r="53" spans="1:16" s="22" customFormat="1" ht="21">
      <c r="A53" s="22" t="s">
        <v>100</v>
      </c>
      <c r="G53" s="22" t="s">
        <v>63</v>
      </c>
      <c r="I53" s="29"/>
    </row>
    <row r="54" spans="1:16" s="22" customFormat="1" ht="21">
      <c r="I54" s="29"/>
    </row>
    <row r="55" spans="1:16" s="22" customFormat="1" ht="21">
      <c r="A55" s="22" t="s">
        <v>98</v>
      </c>
      <c r="G55" s="22" t="s">
        <v>79</v>
      </c>
      <c r="I55" s="29"/>
    </row>
    <row r="57" spans="1:16" s="34" customFormat="1" ht="13.8">
      <c r="A57" s="34" t="s">
        <v>61</v>
      </c>
      <c r="I57" s="35"/>
    </row>
    <row r="58" spans="1:16" s="34" customFormat="1" ht="13.8">
      <c r="A58" s="34" t="s">
        <v>62</v>
      </c>
      <c r="I58" s="35"/>
    </row>
  </sheetData>
  <mergeCells count="24">
    <mergeCell ref="E16:E17"/>
    <mergeCell ref="A6:I6"/>
    <mergeCell ref="C1"/>
    <mergeCell ref="C2"/>
    <mergeCell ref="C3"/>
    <mergeCell ref="C4"/>
    <mergeCell ref="I16:I17"/>
    <mergeCell ref="A16:A17"/>
    <mergeCell ref="B16:B17"/>
    <mergeCell ref="C16:C17"/>
    <mergeCell ref="G16:H16"/>
    <mergeCell ref="D16:D17"/>
    <mergeCell ref="F16:F17"/>
    <mergeCell ref="H15:I15"/>
    <mergeCell ref="A13:I13"/>
    <mergeCell ref="F1:I1"/>
    <mergeCell ref="A11:I11"/>
    <mergeCell ref="A12:I12"/>
    <mergeCell ref="A7:I7"/>
    <mergeCell ref="F2:I2"/>
    <mergeCell ref="F3:I3"/>
    <mergeCell ref="F4:I4"/>
    <mergeCell ref="A9:I9"/>
    <mergeCell ref="A10:I10"/>
  </mergeCells>
  <printOptions horizontalCentered="1"/>
  <pageMargins left="0.78740157480314965" right="0.39370078740157483" top="0.39370078740157483" bottom="0.39370078740157483" header="0" footer="0"/>
  <pageSetup paperSize="9" scale="55" orientation="portrait" horizontalDpi="4294967295" verticalDpi="4294967295" r:id="rId1"/>
  <rowBreaks count="1" manualBreakCount="1">
    <brk id="3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gorfo</dc:creator>
  <cp:lastModifiedBy>gorfo</cp:lastModifiedBy>
  <cp:lastPrinted>2019-04-24T08:32:27Z</cp:lastPrinted>
  <dcterms:created xsi:type="dcterms:W3CDTF">2017-10-19T11:07:25Z</dcterms:created>
  <dcterms:modified xsi:type="dcterms:W3CDTF">2019-04-26T07:53:46Z</dcterms:modified>
</cp:coreProperties>
</file>