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9440" windowHeight="79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Лист1!$5:$5</definedName>
    <definedName name="_xlnm.Print_Area" localSheetId="0">Лист1!$A$1:$I$41</definedName>
  </definedNames>
  <calcPr calcId="125725"/>
</workbook>
</file>

<file path=xl/calcChain.xml><?xml version="1.0" encoding="utf-8"?>
<calcChain xmlns="http://schemas.openxmlformats.org/spreadsheetml/2006/main">
  <c r="E7" i="1"/>
  <c r="E30"/>
  <c r="D30"/>
  <c r="E27"/>
  <c r="F27" s="1"/>
  <c r="D27"/>
  <c r="E23"/>
  <c r="G23" s="1"/>
  <c r="D23"/>
  <c r="E15"/>
  <c r="D15"/>
  <c r="E10"/>
  <c r="D10"/>
  <c r="G13"/>
  <c r="H13"/>
  <c r="I13"/>
  <c r="F11"/>
  <c r="C21"/>
  <c r="C34" s="1"/>
  <c r="C7"/>
  <c r="I11"/>
  <c r="H11"/>
  <c r="G11"/>
  <c r="I18"/>
  <c r="H18"/>
  <c r="G18"/>
  <c r="I9"/>
  <c r="I12"/>
  <c r="I14"/>
  <c r="I16"/>
  <c r="I17"/>
  <c r="I19"/>
  <c r="I24"/>
  <c r="I25"/>
  <c r="I26"/>
  <c r="I28"/>
  <c r="I29"/>
  <c r="I31"/>
  <c r="I32"/>
  <c r="I33"/>
  <c r="I8"/>
  <c r="H9"/>
  <c r="H12"/>
  <c r="H14"/>
  <c r="H16"/>
  <c r="H17"/>
  <c r="H19"/>
  <c r="H24"/>
  <c r="H25"/>
  <c r="H26"/>
  <c r="H28"/>
  <c r="H29"/>
  <c r="H33"/>
  <c r="H8"/>
  <c r="G9"/>
  <c r="G12"/>
  <c r="G14"/>
  <c r="G16"/>
  <c r="G17"/>
  <c r="G19"/>
  <c r="G24"/>
  <c r="G25"/>
  <c r="G26"/>
  <c r="G28"/>
  <c r="G29"/>
  <c r="G31"/>
  <c r="G32"/>
  <c r="G33"/>
  <c r="G8"/>
  <c r="F9"/>
  <c r="F12"/>
  <c r="F14"/>
  <c r="F16"/>
  <c r="F17"/>
  <c r="F19"/>
  <c r="F24"/>
  <c r="F25"/>
  <c r="F26"/>
  <c r="F28"/>
  <c r="F29"/>
  <c r="F31"/>
  <c r="F33"/>
  <c r="F8"/>
  <c r="I27" l="1"/>
  <c r="H27"/>
  <c r="H23"/>
  <c r="E22"/>
  <c r="E21" s="1"/>
  <c r="F21" s="1"/>
  <c r="F23"/>
  <c r="I23"/>
  <c r="D22"/>
  <c r="I22" s="1"/>
  <c r="G15"/>
  <c r="I15"/>
  <c r="H15"/>
  <c r="H10"/>
  <c r="D7"/>
  <c r="I10"/>
  <c r="F7"/>
  <c r="F15"/>
  <c r="G10"/>
  <c r="F10"/>
  <c r="I30"/>
  <c r="F30"/>
  <c r="G27"/>
  <c r="G30"/>
  <c r="H30"/>
  <c r="E34" l="1"/>
  <c r="F34" s="1"/>
  <c r="G22"/>
  <c r="G21" s="1"/>
  <c r="F22"/>
  <c r="D21"/>
  <c r="H21" s="1"/>
  <c r="H22"/>
  <c r="I21"/>
  <c r="I7"/>
  <c r="G7"/>
  <c r="H7"/>
  <c r="D34" l="1"/>
  <c r="H34" s="1"/>
  <c r="I34"/>
  <c r="G34"/>
</calcChain>
</file>

<file path=xl/sharedStrings.xml><?xml version="1.0" encoding="utf-8"?>
<sst xmlns="http://schemas.openxmlformats.org/spreadsheetml/2006/main" count="81" uniqueCount="75">
  <si>
    <t>Код дохода по бюджетной классификации</t>
  </si>
  <si>
    <t>Наименование дохода</t>
  </si>
  <si>
    <t>00010100000000000110</t>
  </si>
  <si>
    <t xml:space="preserve"> НАЛОГИ НА ПРИБЫЛЬ, ДОХОДЫ, НДФЛ</t>
  </si>
  <si>
    <t>00010300000000000110</t>
  </si>
  <si>
    <t xml:space="preserve"> НАЛОГИ НА ТОВАРЫ (РАБОТЫ, УСЛУГИ), РЕАЛИЗУЕМЫЕ НА ТЕРРИТОРИИ РОССИЙСКОЙ ФЕДЕРАЦИИ (акцизы)</t>
  </si>
  <si>
    <t>00010500000000000110</t>
  </si>
  <si>
    <t>НАЛОГИ НА СОВОКУПНЫЙ ДОХОД</t>
  </si>
  <si>
    <t>00010502000020000110</t>
  </si>
  <si>
    <t>Единый налог на вмененный доход для отдельных видов деятельности</t>
  </si>
  <si>
    <t>00010504000000000110</t>
  </si>
  <si>
    <t>Налог, взимаемый в связи с применением патентной системы налогообложения, зачисляемый в бюджеты городских округов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</si>
  <si>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</si>
  <si>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</si>
  <si>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</si>
  <si>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</si>
  <si>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00010606000000000110</t>
  </si>
  <si>
    <t>Земельный налог</t>
  </si>
  <si>
    <t>00010800000000000000</t>
  </si>
  <si>
    <t>ГОСУДАРСТВЕННАЯ ПОШЛИНА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</si>
  <si>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</si>
  <si>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</si>
  <si>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</si>
  <si>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 платы за земельные участки и имущество</t>
  </si>
  <si>
    <t>00011107000000000120</t>
  </si>
  <si>
    <t>Платежи от государственных и муниципальных унитарных предприятий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</si>
  <si>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</si>
  <si>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(Соц.найм)</t>
  </si>
  <si>
    <t>00011200000000000120</t>
  </si>
  <si>
    <t>ПЛАТЕЖИ ПРИ ПОЛЬЗОВАНИИ ПРИРОДНЫМИ РЕСУРСАМИ</t>
  </si>
  <si>
    <t>00011300000000000130</t>
  </si>
  <si>
    <t>ДОХОДЫ ОТ ОКАЗАНИЯ ПЛАТНЫХ УСЛУГ (РАБОТ) И КОМПЕНСАЦИИ ЗАТРАТ ГОСУДАРСТВА</t>
  </si>
  <si>
    <t>00011301000000000000</t>
  </si>
  <si>
    <t>00011302000000000000</t>
  </si>
  <si>
    <t>00011400000000000410</t>
  </si>
  <si>
    <t>ДОХОДЫ ОТ ПРОДАЖИ МАТЕРИАЛЬНЫХ И НЕМАТЕРИАЛЬНЫХ АКТИВОВ</t>
  </si>
  <si>
    <t>00011402000000000410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</si>
  <si>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</si>
  <si>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00011401000000000410</t>
  </si>
  <si>
    <t>Доходы от продажи квартир</t>
  </si>
  <si>
    <t>0</t>
  </si>
  <si>
    <t>00011600000000000140</t>
  </si>
  <si>
    <t>ШТРАФЫ, САНКЦИИ, ВОЗМЕЩЕНИЕ УЩЕРБА, в т.ч.:</t>
  </si>
  <si>
    <t>НАЛОГОВЫЕ ДОХОДЫ</t>
  </si>
  <si>
    <t>НЕНАЛОГОВЫЕ ДОХОДЫ</t>
  </si>
  <si>
    <t>ВСЕГО</t>
  </si>
  <si>
    <t>тыс.руб.</t>
  </si>
  <si>
    <t>Доходы от оказания платных услуг (работ) (комнаты для приезжих; утилизация ТБО)</t>
  </si>
  <si>
    <t xml:space="preserve">Приложение №1 </t>
  </si>
  <si>
    <t>Доходы от компенсации затрат государства (возврат страховых взносов ФСС прошлых лет; возврат софинансирования по капитальному ремонту МКД; возврат средств от собственников жилых помещений в МКД за выполненные работы по благоустройству дворовых территорий многоквартирных домов; возврат поставщиком переплаты за электроэнергию, сложившейся по состоянию на 01.01.2019 года</t>
  </si>
  <si>
    <t>Заместитель главы администрации города по финансам и экономике,</t>
  </si>
  <si>
    <t>начальник финансового управления</t>
  </si>
  <si>
    <t>О.М. Горшкова</t>
  </si>
  <si>
    <t>00010501000000000110</t>
  </si>
  <si>
    <t>Налог, взимаемый в связи с применением упрощенной системы налогообложения</t>
  </si>
  <si>
    <t>-</t>
  </si>
  <si>
    <t>Исполнено за 2020 год</t>
  </si>
  <si>
    <t>13237,4</t>
  </si>
  <si>
    <t>Транспортный налог с физических лиц</t>
  </si>
  <si>
    <t>00010604000000000110</t>
  </si>
  <si>
    <t>к Пояснительной записке к Отчету об исполнении бюджета ЗАТО г.Радужный Владимирской области за 2021 год</t>
  </si>
  <si>
    <t xml:space="preserve">Анализ поступления налоговых и неналоговых доходов в бюджет ЗАТО г.Радужный за 2021 год </t>
  </si>
  <si>
    <t>Уточненный план на 2021 год</t>
  </si>
  <si>
    <t>Исполнено за 2021 год</t>
  </si>
  <si>
    <t>% роста/снижения поступлений 2021 года к поступлениям 2020 года (гр 5/гр 3)</t>
  </si>
  <si>
    <t>Отклонение поступлений 2021 года от поступлений  2020 года +/- (гр 5-гр 3)</t>
  </si>
  <si>
    <t>% исполнения поступлений 2021 года к уточненному плану 2021 года (гр 5/гр 4)</t>
  </si>
  <si>
    <t>Отклонение поступлений 2021 года от уточненного плана 2021 года +/- (гр 5-гр 4)</t>
  </si>
  <si>
    <t>00010503000000000110</t>
  </si>
  <si>
    <t xml:space="preserve">Единый сельскохозяйственный налог </t>
  </si>
  <si>
    <t>480</t>
  </si>
  <si>
    <t>203,32</t>
  </si>
  <si>
    <t>00010900000000000000</t>
  </si>
  <si>
    <t>ЗАДОЛЖЕННОСТЬ  И ПЕРЕРАСЧЕРЫ ПО ОТМЕНЕННЫМ НАЛОГАМ, СБОРАМ И ИНЫМ ОБЯЗАТЕЛЬНЫМ ПЛАТЕЖАМ</t>
  </si>
  <si>
    <t>В.Ю. Ретивова, 3-41-07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</si>
</sst>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1">
      <alignment horizontal="center" vertical="center" wrapText="1"/>
    </xf>
    <xf numFmtId="49" fontId="4" fillId="0" borderId="1">
      <alignment horizontal="center" vertical="top" shrinkToFit="1"/>
    </xf>
    <xf numFmtId="0" fontId="4" fillId="0" borderId="1">
      <alignment horizontal="left" vertical="top" wrapText="1"/>
    </xf>
    <xf numFmtId="4" fontId="6" fillId="2" borderId="1">
      <alignment horizontal="right" vertical="top" shrinkToFit="1"/>
    </xf>
    <xf numFmtId="0" fontId="4" fillId="0" borderId="0"/>
  </cellStyleXfs>
  <cellXfs count="50">
    <xf numFmtId="0" fontId="0" fillId="0" borderId="0" xfId="0"/>
    <xf numFmtId="0" fontId="1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0" fontId="9" fillId="0" borderId="2" xfId="0" applyNumberFormat="1" applyFont="1" applyFill="1" applyBorder="1" applyAlignment="1" applyProtection="1">
      <alignment horizontal="center" vertical="center" wrapText="1"/>
    </xf>
    <xf numFmtId="4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5" applyNumberFormat="1" applyFont="1" applyFill="1" applyBorder="1" applyProtection="1"/>
    <xf numFmtId="4" fontId="9" fillId="0" borderId="2" xfId="5" applyNumberFormat="1" applyFont="1" applyFill="1" applyBorder="1" applyAlignment="1" applyProtection="1">
      <alignment horizontal="center" vertical="center"/>
    </xf>
    <xf numFmtId="2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5" applyNumberFormat="1" applyFont="1" applyFill="1" applyBorder="1" applyAlignment="1" applyProtection="1">
      <alignment horizontal="center" vertical="center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4" fontId="9" fillId="0" borderId="2" xfId="4" applyNumberFormat="1" applyFont="1" applyFill="1" applyBorder="1" applyAlignment="1" applyProtection="1">
      <alignment horizontal="center" vertical="center" shrinkToFit="1"/>
    </xf>
    <xf numFmtId="49" fontId="9" fillId="0" borderId="2" xfId="2" applyNumberFormat="1" applyFont="1" applyFill="1" applyBorder="1" applyProtection="1">
      <alignment horizontal="center" vertical="top" shrinkToFit="1"/>
    </xf>
    <xf numFmtId="0" fontId="9" fillId="0" borderId="2" xfId="3" applyNumberFormat="1" applyFont="1" applyFill="1" applyBorder="1" applyProtection="1">
      <alignment horizontal="left" vertical="top" wrapText="1"/>
    </xf>
    <xf numFmtId="2" fontId="10" fillId="0" borderId="2" xfId="0" applyNumberFormat="1" applyFont="1" applyFill="1" applyBorder="1" applyAlignment="1" applyProtection="1">
      <alignment horizontal="center" vertical="center"/>
      <protection locked="0"/>
    </xf>
    <xf numFmtId="4" fontId="10" fillId="0" borderId="2" xfId="4" applyNumberFormat="1" applyFont="1" applyFill="1" applyBorder="1" applyAlignment="1" applyProtection="1">
      <alignment horizontal="center" vertical="center" shrinkToFit="1"/>
    </xf>
    <xf numFmtId="49" fontId="8" fillId="0" borderId="2" xfId="2" applyNumberFormat="1" applyFont="1" applyFill="1" applyBorder="1" applyProtection="1">
      <alignment horizontal="center" vertical="top" shrinkToFit="1"/>
    </xf>
    <xf numFmtId="0" fontId="8" fillId="0" borderId="2" xfId="3" applyNumberFormat="1" applyFont="1" applyFill="1" applyBorder="1" applyProtection="1">
      <alignment horizontal="left" vertical="top" wrapText="1"/>
    </xf>
    <xf numFmtId="4" fontId="8" fillId="0" borderId="2" xfId="4" applyNumberFormat="1" applyFont="1" applyFill="1" applyBorder="1" applyAlignment="1" applyProtection="1">
      <alignment horizontal="center" vertical="center" shrinkToFit="1"/>
    </xf>
    <xf numFmtId="2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2" xfId="4" applyNumberFormat="1" applyFont="1" applyFill="1" applyBorder="1" applyAlignment="1" applyProtection="1">
      <alignment horizontal="center" vertical="center" shrinkToFit="1"/>
    </xf>
    <xf numFmtId="2" fontId="7" fillId="0" borderId="2" xfId="0" applyNumberFormat="1" applyFont="1" applyFill="1" applyBorder="1" applyAlignment="1" applyProtection="1">
      <alignment horizontal="center" vertical="center"/>
      <protection locked="0"/>
    </xf>
    <xf numFmtId="49" fontId="8" fillId="0" borderId="2" xfId="4" applyNumberFormat="1" applyFont="1" applyFill="1" applyBorder="1" applyAlignment="1" applyProtection="1">
      <alignment horizontal="center" vertical="center" shrinkToFit="1"/>
    </xf>
    <xf numFmtId="4" fontId="2" fillId="0" borderId="0" xfId="0" applyNumberFormat="1" applyFont="1" applyFill="1" applyProtection="1">
      <protection locked="0"/>
    </xf>
    <xf numFmtId="49" fontId="9" fillId="3" borderId="2" xfId="2" applyNumberFormat="1" applyFont="1" applyFill="1" applyBorder="1" applyProtection="1">
      <alignment horizontal="center" vertical="top" shrinkToFit="1"/>
    </xf>
    <xf numFmtId="0" fontId="9" fillId="3" borderId="2" xfId="3" applyNumberFormat="1" applyFont="1" applyFill="1" applyBorder="1" applyProtection="1">
      <alignment horizontal="left" vertical="top" wrapText="1"/>
    </xf>
    <xf numFmtId="4" fontId="9" fillId="3" borderId="2" xfId="4" applyNumberFormat="1" applyFont="1" applyFill="1" applyBorder="1" applyAlignment="1" applyProtection="1">
      <alignment horizontal="center" vertical="center" shrinkToFit="1"/>
    </xf>
    <xf numFmtId="2" fontId="10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" xfId="0" applyNumberFormat="1" applyFont="1" applyFill="1" applyBorder="1" applyAlignment="1" applyProtection="1">
      <alignment horizontal="center" vertical="center"/>
      <protection locked="0"/>
    </xf>
    <xf numFmtId="4" fontId="10" fillId="3" borderId="2" xfId="4" applyNumberFormat="1" applyFont="1" applyFill="1" applyBorder="1" applyAlignment="1" applyProtection="1">
      <alignment horizontal="center" vertical="center" shrinkToFit="1"/>
    </xf>
    <xf numFmtId="0" fontId="5" fillId="3" borderId="0" xfId="0" applyFont="1" applyFill="1" applyProtection="1">
      <protection locked="0"/>
    </xf>
    <xf numFmtId="49" fontId="8" fillId="3" borderId="2" xfId="2" applyNumberFormat="1" applyFont="1" applyFill="1" applyBorder="1" applyProtection="1">
      <alignment horizontal="center" vertical="top" shrinkToFit="1"/>
    </xf>
    <xf numFmtId="0" fontId="8" fillId="3" borderId="2" xfId="3" applyNumberFormat="1" applyFont="1" applyFill="1" applyBorder="1" applyProtection="1">
      <alignment horizontal="left" vertical="top" wrapText="1"/>
    </xf>
    <xf numFmtId="4" fontId="8" fillId="3" borderId="2" xfId="4" applyNumberFormat="1" applyFont="1" applyFill="1" applyBorder="1" applyAlignment="1" applyProtection="1">
      <alignment horizontal="center" vertical="center" shrinkToFit="1"/>
    </xf>
    <xf numFmtId="2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7" fillId="3" borderId="2" xfId="0" applyNumberFormat="1" applyFont="1" applyFill="1" applyBorder="1" applyAlignment="1" applyProtection="1">
      <alignment horizontal="center" vertical="center"/>
      <protection locked="0"/>
    </xf>
    <xf numFmtId="4" fontId="7" fillId="3" borderId="2" xfId="4" applyNumberFormat="1" applyFont="1" applyFill="1" applyBorder="1" applyAlignment="1" applyProtection="1">
      <alignment horizontal="center" vertical="center" shrinkToFit="1"/>
    </xf>
    <xf numFmtId="0" fontId="2" fillId="3" borderId="0" xfId="0" applyFont="1" applyFill="1" applyBorder="1" applyProtection="1"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Border="1" applyAlignment="1" applyProtection="1">
      <alignment wrapText="1"/>
      <protection locked="0"/>
    </xf>
    <xf numFmtId="0" fontId="7" fillId="3" borderId="2" xfId="3" applyNumberFormat="1" applyFont="1" applyFill="1" applyBorder="1" applyAlignment="1" applyProtection="1">
      <alignment horizontal="justify" vertical="top" wrapText="1"/>
    </xf>
    <xf numFmtId="0" fontId="8" fillId="0" borderId="2" xfId="0" applyNumberFormat="1" applyFont="1" applyFill="1" applyBorder="1" applyAlignment="1" applyProtection="1">
      <alignment horizontal="center" vertical="top" wrapText="1"/>
    </xf>
    <xf numFmtId="0" fontId="8" fillId="0" borderId="2" xfId="1" applyNumberFormat="1" applyFont="1" applyFill="1" applyBorder="1" applyAlignment="1" applyProtection="1">
      <alignment horizontal="center" vertical="top" wrapText="1"/>
    </xf>
    <xf numFmtId="0" fontId="7" fillId="0" borderId="2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 applyProtection="1">
      <alignment vertical="top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1" fillId="0" borderId="0" xfId="0" applyNumberFormat="1" applyFont="1" applyFill="1" applyBorder="1" applyAlignment="1" applyProtection="1">
      <alignment horizontal="left" wrapText="1"/>
    </xf>
    <xf numFmtId="0" fontId="7" fillId="0" borderId="0" xfId="0" applyFont="1" applyFill="1" applyAlignment="1" applyProtection="1">
      <alignment horizont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</xf>
  </cellXfs>
  <cellStyles count="6">
    <cellStyle name="xl27" xfId="1"/>
    <cellStyle name="xl29" xfId="2"/>
    <cellStyle name="xl37" xfId="5"/>
    <cellStyle name="xl39" xfId="3"/>
    <cellStyle name="xl40" xf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1"/>
  <sheetViews>
    <sheetView tabSelected="1" view="pageBreakPreview" topLeftCell="A19" zoomScale="60" workbookViewId="0">
      <selection activeCell="L31" sqref="L31"/>
    </sheetView>
  </sheetViews>
  <sheetFormatPr defaultColWidth="9.109375" defaultRowHeight="18"/>
  <cols>
    <col min="1" max="1" width="24.33203125" style="2" customWidth="1"/>
    <col min="2" max="2" width="56.33203125" style="2" customWidth="1"/>
    <col min="3" max="3" width="14.44140625" style="2" customWidth="1"/>
    <col min="4" max="5" width="15.44140625" style="2" customWidth="1"/>
    <col min="6" max="6" width="13.33203125" style="2" customWidth="1"/>
    <col min="7" max="8" width="14.6640625" style="2" customWidth="1"/>
    <col min="9" max="9" width="16.33203125" style="2" customWidth="1"/>
    <col min="10" max="16384" width="9.109375" style="2"/>
  </cols>
  <sheetData>
    <row r="1" spans="1:9">
      <c r="A1" s="47"/>
      <c r="B1" s="47"/>
      <c r="C1" s="47"/>
      <c r="D1" s="47"/>
      <c r="E1" s="47"/>
      <c r="F1" s="46" t="s">
        <v>48</v>
      </c>
      <c r="G1" s="46"/>
      <c r="H1" s="46"/>
      <c r="I1" s="46"/>
    </row>
    <row r="2" spans="1:9" ht="32.25" customHeight="1">
      <c r="A2" s="1"/>
      <c r="B2" s="1"/>
      <c r="C2" s="1"/>
      <c r="D2" s="1"/>
      <c r="E2" s="1"/>
      <c r="F2" s="48" t="s">
        <v>60</v>
      </c>
      <c r="G2" s="48"/>
      <c r="H2" s="48"/>
      <c r="I2" s="48"/>
    </row>
    <row r="3" spans="1:9" ht="51" customHeight="1">
      <c r="A3" s="49" t="s">
        <v>61</v>
      </c>
      <c r="B3" s="49"/>
      <c r="C3" s="49"/>
      <c r="D3" s="49"/>
      <c r="E3" s="49"/>
      <c r="F3" s="49"/>
      <c r="G3" s="49"/>
      <c r="H3" s="49"/>
      <c r="I3" s="49"/>
    </row>
    <row r="4" spans="1:9">
      <c r="A4" s="47"/>
      <c r="B4" s="47"/>
      <c r="C4" s="47"/>
      <c r="D4" s="47"/>
      <c r="E4" s="47"/>
      <c r="I4" s="4" t="s">
        <v>46</v>
      </c>
    </row>
    <row r="5" spans="1:9" s="45" customFormat="1" ht="140.4">
      <c r="A5" s="42" t="s">
        <v>0</v>
      </c>
      <c r="B5" s="42" t="s">
        <v>1</v>
      </c>
      <c r="C5" s="43" t="s">
        <v>56</v>
      </c>
      <c r="D5" s="42" t="s">
        <v>62</v>
      </c>
      <c r="E5" s="43" t="s">
        <v>63</v>
      </c>
      <c r="F5" s="44" t="s">
        <v>64</v>
      </c>
      <c r="G5" s="42" t="s">
        <v>65</v>
      </c>
      <c r="H5" s="43" t="s">
        <v>66</v>
      </c>
      <c r="I5" s="42" t="s">
        <v>67</v>
      </c>
    </row>
    <row r="6" spans="1:9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>
      <c r="A7" s="5"/>
      <c r="B7" s="5" t="s">
        <v>43</v>
      </c>
      <c r="C7" s="6">
        <f>C8+C9+C10+C15+C19</f>
        <v>120724.04</v>
      </c>
      <c r="D7" s="6">
        <f>D8+D9+D10+D15+D19</f>
        <v>124124.56</v>
      </c>
      <c r="E7" s="6">
        <f>E8+E9+E10+E15+E19+E20</f>
        <v>129873.08</v>
      </c>
      <c r="F7" s="9">
        <f>E7/C7*100</f>
        <v>107.57847401395779</v>
      </c>
      <c r="G7" s="6">
        <f>G8+G9+G10+G15+G19</f>
        <v>9173.3800000000028</v>
      </c>
      <c r="H7" s="12">
        <f>E7/D7*100</f>
        <v>104.63125105941967</v>
      </c>
      <c r="I7" s="6">
        <f>I8+I9+I10+I15+I19</f>
        <v>5772.8600000000079</v>
      </c>
    </row>
    <row r="8" spans="1:9">
      <c r="A8" s="13" t="s">
        <v>2</v>
      </c>
      <c r="B8" s="14" t="s">
        <v>3</v>
      </c>
      <c r="C8" s="12">
        <v>82549.210000000006</v>
      </c>
      <c r="D8" s="12">
        <v>85512</v>
      </c>
      <c r="E8" s="12">
        <v>89195.77</v>
      </c>
      <c r="F8" s="9">
        <f>E8/C8*100</f>
        <v>108.05163368613704</v>
      </c>
      <c r="G8" s="15">
        <f>E8-C8</f>
        <v>6646.5599999999977</v>
      </c>
      <c r="H8" s="16">
        <f>E8/D8*100</f>
        <v>104.30789830667042</v>
      </c>
      <c r="I8" s="16">
        <f>E8-D8</f>
        <v>3683.7700000000041</v>
      </c>
    </row>
    <row r="9" spans="1:9" ht="46.8">
      <c r="A9" s="13" t="s">
        <v>4</v>
      </c>
      <c r="B9" s="14" t="s">
        <v>5</v>
      </c>
      <c r="C9" s="12">
        <v>2124.87</v>
      </c>
      <c r="D9" s="12">
        <v>2538.1999999999998</v>
      </c>
      <c r="E9" s="12">
        <v>2552.48</v>
      </c>
      <c r="F9" s="9">
        <f t="shared" ref="F9:F34" si="0">E9/C9*100</f>
        <v>120.12405464804907</v>
      </c>
      <c r="G9" s="15">
        <f t="shared" ref="G9:G33" si="1">E9-C9</f>
        <v>427.61000000000013</v>
      </c>
      <c r="H9" s="16">
        <f t="shared" ref="H9:H34" si="2">E9/D9*100</f>
        <v>100.56260341974628</v>
      </c>
      <c r="I9" s="16">
        <f t="shared" ref="I9:I33" si="3">E9-D9</f>
        <v>14.2800000000002</v>
      </c>
    </row>
    <row r="10" spans="1:9" s="3" customFormat="1" ht="17.399999999999999">
      <c r="A10" s="13" t="s">
        <v>6</v>
      </c>
      <c r="B10" s="14" t="s">
        <v>7</v>
      </c>
      <c r="C10" s="12">
        <v>10861.98</v>
      </c>
      <c r="D10" s="12">
        <f>D11+D12+D13+D14</f>
        <v>12674.36</v>
      </c>
      <c r="E10" s="12">
        <f>E11+E12+E13+E14</f>
        <v>13649.690000000002</v>
      </c>
      <c r="F10" s="9">
        <f t="shared" si="0"/>
        <v>125.66484195330871</v>
      </c>
      <c r="G10" s="15">
        <f t="shared" si="1"/>
        <v>2787.7100000000028</v>
      </c>
      <c r="H10" s="16">
        <f t="shared" si="2"/>
        <v>107.6952998021202</v>
      </c>
      <c r="I10" s="16">
        <f t="shared" si="3"/>
        <v>975.33000000000175</v>
      </c>
    </row>
    <row r="11" spans="1:9" ht="31.2">
      <c r="A11" s="17" t="s">
        <v>53</v>
      </c>
      <c r="B11" s="18" t="s">
        <v>54</v>
      </c>
      <c r="C11" s="19">
        <v>4527.51</v>
      </c>
      <c r="D11" s="19">
        <v>9100</v>
      </c>
      <c r="E11" s="19">
        <v>9401.52</v>
      </c>
      <c r="F11" s="20">
        <f t="shared" si="0"/>
        <v>207.65321335568555</v>
      </c>
      <c r="G11" s="21">
        <f t="shared" si="1"/>
        <v>4874.01</v>
      </c>
      <c r="H11" s="21">
        <f t="shared" si="2"/>
        <v>103.3134065934066</v>
      </c>
      <c r="I11" s="21">
        <f t="shared" si="3"/>
        <v>301.52000000000044</v>
      </c>
    </row>
    <row r="12" spans="1:9" ht="31.2">
      <c r="A12" s="17" t="s">
        <v>8</v>
      </c>
      <c r="B12" s="18" t="s">
        <v>9</v>
      </c>
      <c r="C12" s="19">
        <v>5622.21</v>
      </c>
      <c r="D12" s="19">
        <v>1600</v>
      </c>
      <c r="E12" s="19">
        <v>1634.38</v>
      </c>
      <c r="F12" s="20">
        <f t="shared" si="0"/>
        <v>29.070063195789558</v>
      </c>
      <c r="G12" s="21">
        <f t="shared" si="1"/>
        <v>-3987.83</v>
      </c>
      <c r="H12" s="21">
        <f t="shared" si="2"/>
        <v>102.14875000000001</v>
      </c>
      <c r="I12" s="21">
        <f t="shared" si="3"/>
        <v>34.380000000000109</v>
      </c>
    </row>
    <row r="13" spans="1:9">
      <c r="A13" s="17" t="s">
        <v>68</v>
      </c>
      <c r="B13" s="18" t="s">
        <v>69</v>
      </c>
      <c r="C13" s="19">
        <v>0</v>
      </c>
      <c r="D13" s="19">
        <v>44.36</v>
      </c>
      <c r="E13" s="19">
        <v>44.37</v>
      </c>
      <c r="F13" s="20" t="s">
        <v>55</v>
      </c>
      <c r="G13" s="21">
        <f t="shared" si="1"/>
        <v>44.37</v>
      </c>
      <c r="H13" s="21">
        <f t="shared" si="2"/>
        <v>100.02254283137961</v>
      </c>
      <c r="I13" s="21">
        <f t="shared" si="3"/>
        <v>9.9999999999980105E-3</v>
      </c>
    </row>
    <row r="14" spans="1:9" ht="46.8">
      <c r="A14" s="17" t="s">
        <v>10</v>
      </c>
      <c r="B14" s="18" t="s">
        <v>11</v>
      </c>
      <c r="C14" s="19">
        <v>712</v>
      </c>
      <c r="D14" s="19">
        <v>1930</v>
      </c>
      <c r="E14" s="19">
        <v>2569.42</v>
      </c>
      <c r="F14" s="20">
        <f t="shared" si="0"/>
        <v>360.87359550561797</v>
      </c>
      <c r="G14" s="21">
        <f t="shared" si="1"/>
        <v>1857.42</v>
      </c>
      <c r="H14" s="21">
        <f t="shared" si="2"/>
        <v>133.13056994818652</v>
      </c>
      <c r="I14" s="21">
        <f t="shared" si="3"/>
        <v>639.42000000000007</v>
      </c>
    </row>
    <row r="15" spans="1:9" s="3" customFormat="1" ht="17.399999999999999">
      <c r="A15" s="13" t="s">
        <v>12</v>
      </c>
      <c r="B15" s="14" t="s">
        <v>13</v>
      </c>
      <c r="C15" s="12">
        <v>24043.119999999999</v>
      </c>
      <c r="D15" s="12">
        <f>D16+D17+D18</f>
        <v>22365</v>
      </c>
      <c r="E15" s="12">
        <f>E16+E17+E18</f>
        <v>23418.97</v>
      </c>
      <c r="F15" s="9">
        <f t="shared" si="0"/>
        <v>97.404039076459298</v>
      </c>
      <c r="G15" s="15">
        <f t="shared" si="1"/>
        <v>-624.14999999999782</v>
      </c>
      <c r="H15" s="16">
        <f t="shared" si="2"/>
        <v>104.71258663089648</v>
      </c>
      <c r="I15" s="16">
        <f t="shared" si="3"/>
        <v>1053.9700000000012</v>
      </c>
    </row>
    <row r="16" spans="1:9">
      <c r="A16" s="17" t="s">
        <v>14</v>
      </c>
      <c r="B16" s="18" t="s">
        <v>15</v>
      </c>
      <c r="C16" s="19">
        <v>2658.66</v>
      </c>
      <c r="D16" s="19">
        <v>3200</v>
      </c>
      <c r="E16" s="19">
        <v>3252.32</v>
      </c>
      <c r="F16" s="20">
        <f t="shared" si="0"/>
        <v>122.32929370434731</v>
      </c>
      <c r="G16" s="21">
        <f t="shared" si="1"/>
        <v>593.66000000000031</v>
      </c>
      <c r="H16" s="21">
        <f t="shared" si="2"/>
        <v>101.63500000000001</v>
      </c>
      <c r="I16" s="21">
        <f t="shared" si="3"/>
        <v>52.320000000000164</v>
      </c>
    </row>
    <row r="17" spans="1:14">
      <c r="A17" s="17" t="s">
        <v>16</v>
      </c>
      <c r="B17" s="18" t="s">
        <v>17</v>
      </c>
      <c r="C17" s="19">
        <v>11547.67</v>
      </c>
      <c r="D17" s="19">
        <v>10065</v>
      </c>
      <c r="E17" s="19">
        <v>11101.85</v>
      </c>
      <c r="F17" s="20">
        <f t="shared" si="0"/>
        <v>96.139307756456503</v>
      </c>
      <c r="G17" s="21">
        <f t="shared" si="1"/>
        <v>-445.81999999999971</v>
      </c>
      <c r="H17" s="21">
        <f t="shared" si="2"/>
        <v>110.30153999006458</v>
      </c>
      <c r="I17" s="21">
        <f t="shared" si="3"/>
        <v>1036.8500000000004</v>
      </c>
    </row>
    <row r="18" spans="1:14">
      <c r="A18" s="17" t="s">
        <v>59</v>
      </c>
      <c r="B18" s="18" t="s">
        <v>58</v>
      </c>
      <c r="C18" s="19">
        <v>9836.7900000000009</v>
      </c>
      <c r="D18" s="19">
        <v>9100</v>
      </c>
      <c r="E18" s="19">
        <v>9064.7999999999993</v>
      </c>
      <c r="F18" s="20">
        <v>0</v>
      </c>
      <c r="G18" s="21">
        <f t="shared" ref="G18" si="4">E18-C18</f>
        <v>-771.9900000000016</v>
      </c>
      <c r="H18" s="21">
        <f t="shared" ref="H18" si="5">E18/D18*100</f>
        <v>99.6131868131868</v>
      </c>
      <c r="I18" s="21">
        <f t="shared" ref="I18" si="6">E18-D18</f>
        <v>-35.200000000000728</v>
      </c>
    </row>
    <row r="19" spans="1:14" s="31" customFormat="1" ht="17.399999999999999">
      <c r="A19" s="25" t="s">
        <v>18</v>
      </c>
      <c r="B19" s="26" t="s">
        <v>19</v>
      </c>
      <c r="C19" s="27">
        <v>1144.8599999999999</v>
      </c>
      <c r="D19" s="27">
        <v>1035</v>
      </c>
      <c r="E19" s="27">
        <v>1080.51</v>
      </c>
      <c r="F19" s="28">
        <f t="shared" si="0"/>
        <v>94.379225407473413</v>
      </c>
      <c r="G19" s="29">
        <f t="shared" si="1"/>
        <v>-64.349999999999909</v>
      </c>
      <c r="H19" s="30">
        <f t="shared" si="2"/>
        <v>104.39710144927537</v>
      </c>
      <c r="I19" s="30">
        <f t="shared" si="3"/>
        <v>45.509999999999991</v>
      </c>
    </row>
    <row r="20" spans="1:14" s="31" customFormat="1" ht="46.8">
      <c r="A20" s="25" t="s">
        <v>72</v>
      </c>
      <c r="B20" s="26" t="s">
        <v>73</v>
      </c>
      <c r="C20" s="27">
        <v>0</v>
      </c>
      <c r="D20" s="27">
        <v>0</v>
      </c>
      <c r="E20" s="27">
        <v>-24.34</v>
      </c>
      <c r="F20" s="28" t="s">
        <v>55</v>
      </c>
      <c r="G20" s="29" t="s">
        <v>55</v>
      </c>
      <c r="H20" s="30" t="s">
        <v>55</v>
      </c>
      <c r="I20" s="30" t="s">
        <v>55</v>
      </c>
    </row>
    <row r="21" spans="1:14" s="31" customFormat="1" ht="19.2" customHeight="1">
      <c r="A21" s="25"/>
      <c r="B21" s="26" t="s">
        <v>44</v>
      </c>
      <c r="C21" s="27">
        <f t="shared" ref="C21" si="7">C22+C26+C27+C30+C33</f>
        <v>40635.01</v>
      </c>
      <c r="D21" s="27">
        <f t="shared" ref="D21:I21" si="8">D22+D26+D27+D30+D33</f>
        <v>28651.94</v>
      </c>
      <c r="E21" s="27">
        <f t="shared" si="8"/>
        <v>28788.590000000004</v>
      </c>
      <c r="F21" s="28">
        <f t="shared" si="0"/>
        <v>70.846764895591278</v>
      </c>
      <c r="G21" s="30">
        <f t="shared" si="8"/>
        <v>-11846.419999999996</v>
      </c>
      <c r="H21" s="30">
        <f t="shared" si="2"/>
        <v>100.47693105597737</v>
      </c>
      <c r="I21" s="30">
        <f t="shared" si="8"/>
        <v>136.65000000000373</v>
      </c>
    </row>
    <row r="22" spans="1:14" s="31" customFormat="1" ht="46.8">
      <c r="A22" s="25" t="s">
        <v>20</v>
      </c>
      <c r="B22" s="26" t="s">
        <v>21</v>
      </c>
      <c r="C22" s="27">
        <v>16719.14</v>
      </c>
      <c r="D22" s="27">
        <f>D23+D24+D25</f>
        <v>17616.78</v>
      </c>
      <c r="E22" s="27">
        <f>E23+E24+E25</f>
        <v>17773.370000000003</v>
      </c>
      <c r="F22" s="28">
        <f t="shared" si="0"/>
        <v>106.30552767666282</v>
      </c>
      <c r="G22" s="29">
        <f t="shared" si="1"/>
        <v>1054.2300000000032</v>
      </c>
      <c r="H22" s="30">
        <f t="shared" si="2"/>
        <v>100.88886845382643</v>
      </c>
      <c r="I22" s="30">
        <f t="shared" si="3"/>
        <v>156.59000000000378</v>
      </c>
    </row>
    <row r="23" spans="1:14" s="39" customFormat="1" ht="31.2">
      <c r="A23" s="32" t="s">
        <v>22</v>
      </c>
      <c r="B23" s="33" t="s">
        <v>23</v>
      </c>
      <c r="C23" s="34">
        <v>14349.92</v>
      </c>
      <c r="D23" s="34">
        <f>11680+2190+782</f>
        <v>14652</v>
      </c>
      <c r="E23" s="34">
        <f>11775.96+2262.77+769.86</f>
        <v>14808.59</v>
      </c>
      <c r="F23" s="35">
        <f t="shared" si="0"/>
        <v>103.19632443943938</v>
      </c>
      <c r="G23" s="36">
        <f t="shared" si="1"/>
        <v>458.67000000000007</v>
      </c>
      <c r="H23" s="37">
        <f t="shared" si="2"/>
        <v>101.06872781872782</v>
      </c>
      <c r="I23" s="37">
        <f t="shared" si="3"/>
        <v>156.59000000000015</v>
      </c>
      <c r="J23" s="38"/>
      <c r="K23" s="38"/>
      <c r="L23" s="38"/>
      <c r="M23" s="38"/>
      <c r="N23" s="38"/>
    </row>
    <row r="24" spans="1:14" s="39" customFormat="1" ht="31.2">
      <c r="A24" s="32" t="s">
        <v>24</v>
      </c>
      <c r="B24" s="33" t="s">
        <v>25</v>
      </c>
      <c r="C24" s="34">
        <v>289.22000000000003</v>
      </c>
      <c r="D24" s="34">
        <v>864.78</v>
      </c>
      <c r="E24" s="34">
        <v>864.78</v>
      </c>
      <c r="F24" s="35">
        <f t="shared" si="0"/>
        <v>299.00421824216858</v>
      </c>
      <c r="G24" s="36">
        <f t="shared" si="1"/>
        <v>575.55999999999995</v>
      </c>
      <c r="H24" s="37">
        <f t="shared" si="2"/>
        <v>100</v>
      </c>
      <c r="I24" s="37">
        <f t="shared" si="3"/>
        <v>0</v>
      </c>
      <c r="J24" s="40"/>
      <c r="K24" s="40"/>
      <c r="L24" s="40"/>
      <c r="M24" s="40"/>
      <c r="N24" s="40"/>
    </row>
    <row r="25" spans="1:14" s="39" customFormat="1" ht="93.6">
      <c r="A25" s="32" t="s">
        <v>26</v>
      </c>
      <c r="B25" s="33" t="s">
        <v>27</v>
      </c>
      <c r="C25" s="34">
        <v>2080</v>
      </c>
      <c r="D25" s="34">
        <v>2100</v>
      </c>
      <c r="E25" s="34">
        <v>2100</v>
      </c>
      <c r="F25" s="35">
        <f t="shared" si="0"/>
        <v>100.96153846153845</v>
      </c>
      <c r="G25" s="36">
        <f t="shared" si="1"/>
        <v>20</v>
      </c>
      <c r="H25" s="37">
        <f t="shared" si="2"/>
        <v>100</v>
      </c>
      <c r="I25" s="37">
        <f t="shared" si="3"/>
        <v>0</v>
      </c>
    </row>
    <row r="26" spans="1:14" s="31" customFormat="1" ht="31.2">
      <c r="A26" s="25" t="s">
        <v>28</v>
      </c>
      <c r="B26" s="26" t="s">
        <v>29</v>
      </c>
      <c r="C26" s="27">
        <v>2009.4</v>
      </c>
      <c r="D26" s="27">
        <v>751.94</v>
      </c>
      <c r="E26" s="27">
        <v>746.2</v>
      </c>
      <c r="F26" s="28">
        <f t="shared" si="0"/>
        <v>37.135463322384794</v>
      </c>
      <c r="G26" s="29">
        <f t="shared" si="1"/>
        <v>-1263.2</v>
      </c>
      <c r="H26" s="30">
        <f t="shared" si="2"/>
        <v>99.236641221374043</v>
      </c>
      <c r="I26" s="30">
        <f t="shared" si="3"/>
        <v>-5.7400000000000091</v>
      </c>
    </row>
    <row r="27" spans="1:14" s="31" customFormat="1" ht="46.8">
      <c r="A27" s="25" t="s">
        <v>30</v>
      </c>
      <c r="B27" s="26" t="s">
        <v>31</v>
      </c>
      <c r="C27" s="27">
        <v>7571.86</v>
      </c>
      <c r="D27" s="27">
        <f>D28+D29</f>
        <v>8347.25</v>
      </c>
      <c r="E27" s="27">
        <f>E28+E29</f>
        <v>8278.92</v>
      </c>
      <c r="F27" s="28">
        <f t="shared" si="0"/>
        <v>109.3379962122913</v>
      </c>
      <c r="G27" s="29">
        <f t="shared" si="1"/>
        <v>707.0600000000004</v>
      </c>
      <c r="H27" s="30">
        <f t="shared" si="2"/>
        <v>99.181407050226127</v>
      </c>
      <c r="I27" s="30">
        <f t="shared" si="3"/>
        <v>-68.329999999999927</v>
      </c>
    </row>
    <row r="28" spans="1:14" s="39" customFormat="1" ht="31.2">
      <c r="A28" s="32" t="s">
        <v>32</v>
      </c>
      <c r="B28" s="33" t="s">
        <v>47</v>
      </c>
      <c r="C28" s="34">
        <v>7547.39</v>
      </c>
      <c r="D28" s="34">
        <v>8037.71</v>
      </c>
      <c r="E28" s="34">
        <v>7961.15</v>
      </c>
      <c r="F28" s="35">
        <f t="shared" si="0"/>
        <v>105.48216005798029</v>
      </c>
      <c r="G28" s="36">
        <f t="shared" si="1"/>
        <v>413.75999999999931</v>
      </c>
      <c r="H28" s="37">
        <f t="shared" si="2"/>
        <v>99.047489894509752</v>
      </c>
      <c r="I28" s="37">
        <f t="shared" si="3"/>
        <v>-76.5600000000004</v>
      </c>
    </row>
    <row r="29" spans="1:14" s="39" customFormat="1" ht="132" customHeight="1">
      <c r="A29" s="32" t="s">
        <v>33</v>
      </c>
      <c r="B29" s="41" t="s">
        <v>49</v>
      </c>
      <c r="C29" s="34">
        <v>23.7</v>
      </c>
      <c r="D29" s="34">
        <v>309.54000000000002</v>
      </c>
      <c r="E29" s="34">
        <v>317.77</v>
      </c>
      <c r="F29" s="35">
        <f t="shared" si="0"/>
        <v>1340.8016877637131</v>
      </c>
      <c r="G29" s="36">
        <f t="shared" si="1"/>
        <v>294.07</v>
      </c>
      <c r="H29" s="37">
        <f t="shared" si="2"/>
        <v>102.65878400206758</v>
      </c>
      <c r="I29" s="37">
        <f t="shared" si="3"/>
        <v>8.2299999999999613</v>
      </c>
    </row>
    <row r="30" spans="1:14" ht="38.4" customHeight="1">
      <c r="A30" s="13" t="s">
        <v>34</v>
      </c>
      <c r="B30" s="14" t="s">
        <v>35</v>
      </c>
      <c r="C30" s="12">
        <v>13237.4</v>
      </c>
      <c r="D30" s="12">
        <f>D31+D32</f>
        <v>683.31999999999994</v>
      </c>
      <c r="E30" s="12">
        <f>E31+E32</f>
        <v>683.31999999999994</v>
      </c>
      <c r="F30" s="9">
        <f t="shared" si="0"/>
        <v>5.1620408841615424</v>
      </c>
      <c r="G30" s="15">
        <f t="shared" si="1"/>
        <v>-12554.08</v>
      </c>
      <c r="H30" s="16">
        <f t="shared" si="2"/>
        <v>100</v>
      </c>
      <c r="I30" s="16">
        <f t="shared" si="3"/>
        <v>0</v>
      </c>
    </row>
    <row r="31" spans="1:14" ht="93.6">
      <c r="A31" s="17" t="s">
        <v>36</v>
      </c>
      <c r="B31" s="18" t="s">
        <v>37</v>
      </c>
      <c r="C31" s="23" t="s">
        <v>57</v>
      </c>
      <c r="D31" s="23" t="s">
        <v>71</v>
      </c>
      <c r="E31" s="23" t="s">
        <v>71</v>
      </c>
      <c r="F31" s="20">
        <f t="shared" si="0"/>
        <v>1.5359511686584979</v>
      </c>
      <c r="G31" s="22">
        <f t="shared" si="1"/>
        <v>-13034.08</v>
      </c>
      <c r="H31" s="21">
        <v>0</v>
      </c>
      <c r="I31" s="21">
        <f t="shared" si="3"/>
        <v>0</v>
      </c>
    </row>
    <row r="32" spans="1:14">
      <c r="A32" s="17" t="s">
        <v>38</v>
      </c>
      <c r="B32" s="18" t="s">
        <v>39</v>
      </c>
      <c r="C32" s="23" t="s">
        <v>40</v>
      </c>
      <c r="D32" s="23" t="s">
        <v>70</v>
      </c>
      <c r="E32" s="23" t="s">
        <v>70</v>
      </c>
      <c r="F32" s="20">
        <v>0</v>
      </c>
      <c r="G32" s="22">
        <f t="shared" si="1"/>
        <v>480</v>
      </c>
      <c r="H32" s="21">
        <v>0</v>
      </c>
      <c r="I32" s="21">
        <f t="shared" si="3"/>
        <v>0</v>
      </c>
    </row>
    <row r="33" spans="1:9" ht="31.2">
      <c r="A33" s="13" t="s">
        <v>41</v>
      </c>
      <c r="B33" s="14" t="s">
        <v>42</v>
      </c>
      <c r="C33" s="12">
        <v>1097.21</v>
      </c>
      <c r="D33" s="12">
        <v>1252.6500000000001</v>
      </c>
      <c r="E33" s="12">
        <v>1306.78</v>
      </c>
      <c r="F33" s="9">
        <f t="shared" si="0"/>
        <v>119.10026339533908</v>
      </c>
      <c r="G33" s="15">
        <f t="shared" si="1"/>
        <v>209.56999999999994</v>
      </c>
      <c r="H33" s="16">
        <f t="shared" si="2"/>
        <v>104.32123897337644</v>
      </c>
      <c r="I33" s="16">
        <f t="shared" si="3"/>
        <v>54.129999999999882</v>
      </c>
    </row>
    <row r="34" spans="1:9" s="3" customFormat="1" ht="17.399999999999999">
      <c r="A34" s="7"/>
      <c r="B34" s="7" t="s">
        <v>45</v>
      </c>
      <c r="C34" s="8">
        <f>C21+C7</f>
        <v>161359.04999999999</v>
      </c>
      <c r="D34" s="8">
        <f>D21+D7</f>
        <v>152776.5</v>
      </c>
      <c r="E34" s="8">
        <f>E21+E7</f>
        <v>158661.67000000001</v>
      </c>
      <c r="F34" s="9">
        <f t="shared" si="0"/>
        <v>98.328336712443473</v>
      </c>
      <c r="G34" s="10">
        <f>G21+G7</f>
        <v>-2673.0399999999936</v>
      </c>
      <c r="H34" s="16">
        <f t="shared" si="2"/>
        <v>103.85214349065465</v>
      </c>
      <c r="I34" s="10">
        <f>I21+I7</f>
        <v>5909.5100000000111</v>
      </c>
    </row>
    <row r="35" spans="1:9">
      <c r="A35" s="47"/>
      <c r="B35" s="47"/>
      <c r="C35" s="47"/>
      <c r="D35" s="47"/>
      <c r="E35" s="47"/>
    </row>
    <row r="36" spans="1:9">
      <c r="D36" s="24"/>
      <c r="E36" s="24"/>
    </row>
    <row r="37" spans="1:9">
      <c r="A37" s="4" t="s">
        <v>50</v>
      </c>
      <c r="B37" s="4"/>
      <c r="C37" s="4"/>
      <c r="D37" s="4"/>
      <c r="E37" s="4"/>
      <c r="F37" s="4"/>
      <c r="G37" s="4"/>
    </row>
    <row r="38" spans="1:9">
      <c r="A38" s="4" t="s">
        <v>51</v>
      </c>
      <c r="B38" s="4"/>
      <c r="C38" s="4"/>
      <c r="D38" s="4"/>
      <c r="E38" s="4"/>
      <c r="F38" s="4" t="s">
        <v>52</v>
      </c>
      <c r="G38" s="4"/>
    </row>
    <row r="41" spans="1:9">
      <c r="A41" s="4" t="s">
        <v>74</v>
      </c>
    </row>
  </sheetData>
  <mergeCells count="6">
    <mergeCell ref="F1:I1"/>
    <mergeCell ref="A35:E35"/>
    <mergeCell ref="A1:E1"/>
    <mergeCell ref="A4:E4"/>
    <mergeCell ref="F2:I2"/>
    <mergeCell ref="A3:I3"/>
  </mergeCells>
  <printOptions horizontalCentered="1"/>
  <pageMargins left="0.59055118110236227" right="0.59055118110236227" top="0.78740157480314965" bottom="0.78740157480314965" header="0" footer="0.39370078740157483"/>
  <pageSetup paperSize="9" scale="68" orientation="landscape" horizontalDpi="4294967295" verticalDpi="4294967295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stp</dc:creator>
  <cp:lastModifiedBy>gorfo</cp:lastModifiedBy>
  <cp:lastPrinted>2022-03-16T12:35:25Z</cp:lastPrinted>
  <dcterms:created xsi:type="dcterms:W3CDTF">2019-01-15T10:46:14Z</dcterms:created>
  <dcterms:modified xsi:type="dcterms:W3CDTF">2022-03-16T12:35:28Z</dcterms:modified>
</cp:coreProperties>
</file>