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Прил.1пп" sheetId="1" r:id="rId1"/>
    <sheet name="2пп" sheetId="2" r:id="rId2"/>
    <sheet name="3пп" sheetId="3" r:id="rId3"/>
    <sheet name="4пп" sheetId="4" r:id="rId4"/>
    <sheet name="5пп3" sheetId="5" r:id="rId5"/>
    <sheet name="5пп5" sheetId="6" r:id="rId6"/>
    <sheet name="6пп" sheetId="7" r:id="rId7"/>
  </sheets>
  <definedNames>
    <definedName name="_xlnm.Print_Area" localSheetId="1">'2пп'!$A$1:$L$194</definedName>
    <definedName name="_xlnm.Print_Area" localSheetId="3">'4пп'!$A$1:$M$54</definedName>
    <definedName name="_xlnm.Print_Area" localSheetId="4">'5пп3'!$A$1:$L$114</definedName>
    <definedName name="_xlnm.Print_Area" localSheetId="6">'6пп'!$A$1:$J$56</definedName>
    <definedName name="_xlnm.Print_Area" localSheetId="0">'Прил.1пп'!$A$1:$M$62</definedName>
    <definedName name="Excel_BuiltIn_Print_Area" localSheetId="0">'Прил.1пп'!$A$2:$M$62</definedName>
    <definedName name="Excel_BuiltIn_Print_Area" localSheetId="1">'2пп'!$A$1:$L$194</definedName>
    <definedName name="Excel_BuiltIn_Print_Area" localSheetId="3">'4пп'!$A$1:$M$54</definedName>
    <definedName name="Excel_BuiltIn_Print_Area" localSheetId="4">'5пп3'!$A$1:$L$114</definedName>
    <definedName name="Excel_BuiltIn_Print_Area" localSheetId="6">'6пп'!$A$1:$J$56</definedName>
  </definedNames>
  <calcPr fullCalcOnLoad="1"/>
</workbook>
</file>

<file path=xl/sharedStrings.xml><?xml version="1.0" encoding="utf-8"?>
<sst xmlns="http://schemas.openxmlformats.org/spreadsheetml/2006/main" count="1189" uniqueCount="512">
  <si>
    <t>ПРОЕКТ</t>
  </si>
  <si>
    <t xml:space="preserve">                                                                                                                                                                                                     Приложение № 2</t>
  </si>
  <si>
    <t xml:space="preserve">к подпрограмме "Строительство, ремонт и реконструкция </t>
  </si>
  <si>
    <t>автомобильных дорог общего пользования местного значения"</t>
  </si>
  <si>
    <t>программы "Дорожное хозяйство и благоустройство</t>
  </si>
  <si>
    <t>ЗАТО г. радужный Владимирской области"</t>
  </si>
  <si>
    <t>Мероприятия подпрограммы "Строительство, ремонт и реконструкция автомобильных дорог общего пользования местного значения"</t>
  </si>
  <si>
    <t>№ п/п</t>
  </si>
  <si>
    <t xml:space="preserve">Наименование </t>
  </si>
  <si>
    <t>Срок исполнения</t>
  </si>
  <si>
    <t>Объем финансирования (тыс.руб.)</t>
  </si>
  <si>
    <t>В том числе:</t>
  </si>
  <si>
    <t>Внебюджетные источники</t>
  </si>
  <si>
    <t>Исполнители, соисполнители,ответственные за реализацию мероприятия</t>
  </si>
  <si>
    <t>Ожидаемые показатели оценки эффективности (количественные и качественные)</t>
  </si>
  <si>
    <t>Субвенции</t>
  </si>
  <si>
    <t>Собственные доходы</t>
  </si>
  <si>
    <t>Субсидии и иные межбюджетные трансферты</t>
  </si>
  <si>
    <t>Другие       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</si>
  <si>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</si>
  <si>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</si>
  <si>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</si>
  <si>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</si>
  <si>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Приведение в нормативное состояние автомобильных дорог общего пользования местного значения:</t>
  </si>
  <si>
    <t>Цель: повышение уровня благоустройства города и обеспечение уровня безопасности дорожного движения</t>
  </si>
  <si>
    <t>Задача: обеспечение комфортного проживания населения и безопасности дорожного движения на территории ЗАТО г. Радужный</t>
  </si>
  <si>
    <t>Мероприятия:</t>
  </si>
  <si>
    <t>1.1</t>
  </si>
  <si>
    <t>Текущий ремонт автомобильных дорог общего пользования местного значения, установка светофороа на территории ЗАТО г.Радужный Владимирской области</t>
  </si>
  <si>
    <t>2017 год</t>
  </si>
  <si>
    <t>Снижение доли улично-дорожной сети, не соответствующей нормативным требованиям; повышение уровня безопасности дорожного движения.</t>
  </si>
  <si>
    <t>1.1.1</t>
  </si>
  <si>
    <t>Ремонт пешеходной и велодорожки от Контрольно-пропускного пункта на въезде в город (КПП-1) до городской больницы (стационар) по адресу: 17 квартал, дом 11а, ЗАТО г.Радужный Владимирской области</t>
  </si>
  <si>
    <t>МКУ «Дорожник»</t>
  </si>
  <si>
    <t>1.1.2</t>
  </si>
  <si>
    <t>Установка светофора на перекрестке у ж/д №1 1квартала на территории ЗАТО г.Радужный Владимирской обл.</t>
  </si>
  <si>
    <t>1.1.3</t>
  </si>
  <si>
    <t>Текущий ремонт автомобильной дороги от перекрестка у офиса ЗАО "Электон" через 16 квартал до автомобильной дороги Буланово-Собинка (участок автомобильной дороги от ПК00+00 до ПК23+00 и ПК23+00 до ПК37+80)</t>
  </si>
  <si>
    <t>1.1.4</t>
  </si>
  <si>
    <t>Ремонт участка автомобильной дороги от перекрестка у джилого дома №16 1квартала до очистных сооружений северной группы в 10 квартале ЗАТО г.Радужный Владимирской обл. (от ПК7+50 до ПК10+90)</t>
  </si>
  <si>
    <t>1.1.5</t>
  </si>
  <si>
    <t>Текущий ремонт автомобильной дороги от детского сада № 3 до кольцевой автомобильной дороги на территории ЗАТО г.Радужный Владимирской области (17 537 ОП МГ-38)</t>
  </si>
  <si>
    <t>1.2</t>
  </si>
  <si>
    <t>Текущий ремонт автомобильных дорог общего пользования местного значения на территории ЗАТО г.Радужный Владимирской области</t>
  </si>
  <si>
    <t>2018 год</t>
  </si>
  <si>
    <t>1.2.1</t>
  </si>
  <si>
    <t>Текущий ремонт автомобильной дороги от площади у памятной стелы до автомобильной дороги к ГСК-4 на территории ЗАТО г.Радужный Владимирской области (17 537 ОП МГ-51)</t>
  </si>
  <si>
    <t>1.2.2</t>
  </si>
  <si>
    <t>Текущий ремонт участка автомобильной дороги от перекрестка у офиса ЗАО "Электон" через 16 квартал до автомобильной дороги "Буланово-Собинка" на территории ЗАТО г.Радужный Владимирской области (от ПК22+40 до ПК39+90)</t>
  </si>
  <si>
    <t>1.2.3</t>
  </si>
  <si>
    <t>Текущий ремонт участка кольцевой автомобильной дороги вокруг 1 и 3 кварталов (от жилого дома № 14 3квартала до жилого дома № 19 3квартала) на территории ЗАТО г.Радужный Владимирской области (17 537 ОП МГ-02)</t>
  </si>
  <si>
    <t>1.2.4</t>
  </si>
  <si>
    <t>Текущий ремонт участка автомобильной дороги от здания аптеки до кольцевой автомобильной дороги (от дома № 49 (почта) до кольцевой автомобильной дороги) на территории ЗАТО г.Радужный Владимирской области (17 537 ОП МГ-40)</t>
  </si>
  <si>
    <t>1.2.5</t>
  </si>
  <si>
    <t>Разработка проектной документации "Ремонт автомобильной дороги в 17 квартале от поворота ООО НПП "Экотех" вдоль технопарковой зоны до производства ЗАО "Электон" на территории ЗАТО г.Радужный Владимирской области"</t>
  </si>
  <si>
    <t>1.3</t>
  </si>
  <si>
    <t>2019 год</t>
  </si>
  <si>
    <t>1.3.1</t>
  </si>
  <si>
    <t>Выполнение работ по текущему ремонту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(III очередь)</t>
  </si>
  <si>
    <t>2021 год</t>
  </si>
  <si>
    <t>1.3.2</t>
  </si>
  <si>
    <t>1.3.3</t>
  </si>
  <si>
    <t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пешеходных дорожек на территории  ЗАТО г. Радужный Владимирской области</t>
  </si>
  <si>
    <t>1.4</t>
  </si>
  <si>
    <t>2020 год</t>
  </si>
  <si>
    <t>1.4.1</t>
  </si>
  <si>
    <t>Разработка проекта расширения дороги у светофора (1 квартал дом № 1)</t>
  </si>
  <si>
    <t>1.4.2</t>
  </si>
  <si>
    <t>Текущий ремонт подъездной дороги от  ж/д № 33 1 квартала до Культурного центра "Досуг" на территории ЗАТО г.Радужный Владимирской области</t>
  </si>
  <si>
    <t>1.4.3</t>
  </si>
  <si>
    <t>Текущий ремонт автомобильной дороги от парковки на торговой площади до павильона 45Б на территории ЗАТО г.Радужный Владимирской области</t>
  </si>
  <si>
    <t>1.4.4</t>
  </si>
  <si>
    <t>Выполнение работ по текущему ремонту участка автомобильной дороги от жилого дома №16 1 квартала до  очистных сооружений северной группы в 10 квартале ЗАТО г.Радужный Владимирской области 17 537 ОП МГ-09 (ПК20+21 до ПК14+71)</t>
  </si>
  <si>
    <t>1.4.5</t>
  </si>
  <si>
    <t>Текущий ремонт автомобильной дороги от ж/д № 5 до ж/д № 9 1квартала на территории ЗАТО г.Радужный Владимирской области</t>
  </si>
  <si>
    <t>1.5</t>
  </si>
  <si>
    <t>2022 год</t>
  </si>
  <si>
    <t>2023 год</t>
  </si>
  <si>
    <t>2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</si>
  <si>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(Федеральный проект "Дорожные сети")</t>
  </si>
  <si>
    <t>Цель:  достижение результатов национального проекта "Безопасные и качественные автомобильные дороги" направленного на реализацию мероприятий по обеспечению безопасности дорожного движения</t>
  </si>
  <si>
    <t>Задачи: реализация расходов на приведение в нормативное состояние сети автомобильных дорог общего пользования местного значения городской агломерации</t>
  </si>
  <si>
    <t>2.1</t>
  </si>
  <si>
    <t>Выполнение работ по текущему ремонту участка кольцевой автомобильной дороги вокруг 1 и 3 кварталов (от жилого дома №1 1квартала до  жилого дома № 19 1квартала) на территории ЗАТО г. Радужный Владимирской области                                   17 537 ОП МГ-02</t>
  </si>
  <si>
    <t>2.2</t>
  </si>
  <si>
    <t>Выполнение работ по текущему ремонту кольцевой автомобильной дороги вокруг                      1 и 3 кварталов                                                           (17 537 ОП МГ-02):</t>
  </si>
  <si>
    <t>2.2.1</t>
  </si>
  <si>
    <t xml:space="preserve">от жилого дома №19 1квартала до дома № 22а (магазин "Магнит") 1квартала и от жилого дома №28 1квартала и от жилого дома № 28 1квартала до жилого дома №32 1квартала; парковка у дома № 29 1 квартала; автомобильная стоянка у дома № 58 1 квартала) на территории ЗАТО г. Радужный Владимирской области                                   </t>
  </si>
  <si>
    <t>2.2.2</t>
  </si>
  <si>
    <t>от жилого дома № 31 1квартала до жилого дома № 33 1 квартала на территории ЗАТО г. Радужный Владимирской области</t>
  </si>
  <si>
    <t>2.3</t>
  </si>
  <si>
    <t>Выполнение работ по текущему ремонту участка кольцевой автомобильной дороги вокруг 1 и 3 кварталов  от жилого дома №33 1 квартала до жилого дома №1 1 квартала на территории ЗАТО г. Радужный Владимирской области</t>
  </si>
  <si>
    <t>2.4</t>
  </si>
  <si>
    <t>Выполнение работ по текущему ремонту участка кольцевой автомобильной дороги вокруг 1 и 3 кварталов на территории ЗАТО г. Радужный Владимирской области</t>
  </si>
  <si>
    <t>2.5</t>
  </si>
  <si>
    <t>Всего:</t>
  </si>
  <si>
    <t>МКУ "Дорожник"</t>
  </si>
  <si>
    <t>2017-2023 гг.</t>
  </si>
  <si>
    <t xml:space="preserve">                                                                                                                                                                                                     Приложение</t>
  </si>
  <si>
    <t>к подпрограмме "Строительство, ремонт и реконструкция объектов благоустройства"</t>
  </si>
  <si>
    <t>Мероприятия подпрограммы "Строительство, ремонт и реконструкция объектов благоустройства"</t>
  </si>
  <si>
    <t>Наименование мероприятия</t>
  </si>
  <si>
    <t>В том числе</t>
  </si>
  <si>
    <t>Внебюджетных источников</t>
  </si>
  <si>
    <t>Исполнители, соисполнители, ответственные за реализацию мероприятия</t>
  </si>
  <si>
    <t>Ожидаемые показатели оценки эффективности (количественные  и качественные)</t>
  </si>
  <si>
    <t xml:space="preserve"> Субвенции</t>
  </si>
  <si>
    <t>Субсидии на иные межбюджетные трансферты</t>
  </si>
  <si>
    <t>Другие собственные доходы</t>
  </si>
  <si>
    <t xml:space="preserve"> Строительство, ремонт, реконструкция и обслуживание объектов благоустройства:</t>
  </si>
  <si>
    <t>Цель: содержание состояния объектов благоустройства в надлежавшем состоянии</t>
  </si>
  <si>
    <t>Задача: проведение комплекса мер по строительству, ремонту, реконструкции, обслуживанию и содержанию существующих объектов благоустройства</t>
  </si>
  <si>
    <t>Обслуживание ливневой канализации</t>
  </si>
  <si>
    <t>МКУ "ГКМХ"</t>
  </si>
  <si>
    <t xml:space="preserve">Улучшение эстетической и экологической обстановки в городе, обеспечение безопасности жителей города </t>
  </si>
  <si>
    <t xml:space="preserve"> Отлов бродячих собак</t>
  </si>
  <si>
    <t>Поставка грунта плодородного для рассады цветочных культур</t>
  </si>
  <si>
    <t> МКУ «Дорожник»</t>
  </si>
  <si>
    <t>Установка малых архитектурных игровых форм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</si>
  <si>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автомобильной дороги от перекрестка у офиса ЗАО "Электон" через 16 квартал до автомобильной дороги Буланово-Собинка </t>
    </r>
    <r>
      <rPr>
        <b/>
        <sz val="10"/>
        <color indexed="8"/>
        <rFont val="Times New Roman"/>
        <family val="1"/>
      </rPr>
      <t>(вырубка кустарника на участке автомобильной дороги от ПК00+00 до ПК23+00)</t>
    </r>
  </si>
  <si>
    <t>1.6</t>
  </si>
  <si>
    <t>Вырубка кустарников около здания бывшего онкологического центра СП1</t>
  </si>
  <si>
    <t>1.7</t>
  </si>
  <si>
    <t>Услуги по измельнечению древесины</t>
  </si>
  <si>
    <t>1.8</t>
  </si>
  <si>
    <t>Выполнение работ на очистку от кустарника и мелколесья на территории ЗАТО г.Радужный Владимирской области</t>
  </si>
  <si>
    <t>1.9</t>
  </si>
  <si>
    <t>Установка лавочек и урн на территории города вдоль пешеходных дорожек</t>
  </si>
  <si>
    <t>1.10</t>
  </si>
  <si>
    <t>Окраска объектов благоустройства на территории ЗАТО г.Радужный Владимирской области</t>
  </si>
  <si>
    <t>1.11</t>
  </si>
  <si>
    <t>Устройство автобусных остановок на территории ЗАТО г.Радужный Владимирской области</t>
  </si>
  <si>
    <t>1.12</t>
  </si>
  <si>
    <t>Ограждение детской площадки у дома № 2 3квартала на территории ЗАТО г.Радужный Владимирской области</t>
  </si>
  <si>
    <t>1.13</t>
  </si>
  <si>
    <t>Приобретение малых архитектурных игровых форм</t>
  </si>
  <si>
    <t>1.14</t>
  </si>
  <si>
    <t>Устройство ограждения форм около общежития №3  на территории ЗАТО г.Радужный Владимирской области</t>
  </si>
  <si>
    <t>1.15</t>
  </si>
  <si>
    <t>Текущий ремонт дождеприемных колодцев с заменой плит перекрытий и решеток на территории ЗАТО г.Радужный Владимирской области (кольцевая автодорога)</t>
  </si>
  <si>
    <t>1.16</t>
  </si>
  <si>
    <t xml:space="preserve">Ремонт перепускной трубы в районе предприятия ООО"Славянка" в 17 квартале ЗАТО г.Радужный Владимирской области </t>
  </si>
  <si>
    <t>1.17</t>
  </si>
  <si>
    <t>Установка контейнерных площадок у многоквартирных домов на территории ЗАТО г.Радужный Владимирской области</t>
  </si>
  <si>
    <t>1.18</t>
  </si>
  <si>
    <t>Реконструкция памятника И.С. Косьминову</t>
  </si>
  <si>
    <t>1.19</t>
  </si>
  <si>
    <t>Проведение работ по реставрации (ремонту) поклонного креста, установленного на остановке "Поклонный крест"</t>
  </si>
  <si>
    <t>1.20</t>
  </si>
  <si>
    <t>Выполнение работ по замене лавочек и урн на территории ЗАТО г.Радужный Владимирской области</t>
  </si>
  <si>
    <t>1.21</t>
  </si>
  <si>
    <t>Текущий ремонт асфальтобетонного покрытия на пункте разборапитьевой воды у дома 21-24 квартала 1, у дома 25 квартала 3, у дома 34-35 квартала 1, у дома 20 квартала 3 на территории ЗАТО г.Радужный Владимирской области</t>
  </si>
  <si>
    <t>1.22</t>
  </si>
  <si>
    <t>Вырубка деревьев на объектах соцкультбыта на терриорииЗАТО г.Радужный Владимирской области</t>
  </si>
  <si>
    <t>1.23</t>
  </si>
  <si>
    <t>Ремонт ограждения на участке кольцевой автомобильной дороги на территории ЗАТО г.Радужный Владимирской области</t>
  </si>
  <si>
    <t>1.24</t>
  </si>
  <si>
    <t>Устройство ограждения спортивной площадки у жилых домов №21 и №24 1 квартала на территории ЗАТО г.Радужный Владимирской области</t>
  </si>
  <si>
    <t>1.25</t>
  </si>
  <si>
    <t>Ремонт участка ливневого коллектора от СК-20 до СК-22 (межквартальная полоса в районе магазина "Провиант") на территории ЗАТО г. Радужный Владимирской области</t>
  </si>
  <si>
    <t>1.26</t>
  </si>
  <si>
    <t>Проведение работ по замене сливов на стене летней эстрады на территории ЗАТО г.Радужный Владимирской области</t>
  </si>
  <si>
    <t>1.27</t>
  </si>
  <si>
    <t>Проведение работ по выносу электрического кабеля за территорию автостоянки у МФЦ</t>
  </si>
  <si>
    <t>1.28</t>
  </si>
  <si>
    <t>Благоустройство  территории квартала 7/2 ЗАТО г.Радужный Владимирской области:  проведение работ по вертикальной планировке; проведение работ по исправлению профиля дороги; ремон дренажной системы</t>
  </si>
  <si>
    <t>1.29</t>
  </si>
  <si>
    <t>Проведение работ по устройству проездов к пожарным гидрантам в квартале 7/1 на территории ЗАТО г.Радужный Владимирской области</t>
  </si>
  <si>
    <t>1.30</t>
  </si>
  <si>
    <t>Проведение работ по устройству пешеходного мостика в районе квартала 7/1 на территории ЗАТО г.Радужный Владимирской области</t>
  </si>
  <si>
    <t>1.31</t>
  </si>
  <si>
    <t>Проведение работ по благоустройству территории на гаражах "Восточные" на территории ЗАТО г.Радужный Владимирской области</t>
  </si>
  <si>
    <t>1.32</t>
  </si>
  <si>
    <t>Благоустройство территории на площаде у фонтана (установка цветников)</t>
  </si>
  <si>
    <t>1.33</t>
  </si>
  <si>
    <t>Изменение уровня водопропускной трубы в квартале 7/1</t>
  </si>
  <si>
    <t>1.34</t>
  </si>
  <si>
    <t>Устройство детской площадки между домами №35, №37, №36 1квартала на территории ЗАТО г.Радужный Владимирской области</t>
  </si>
  <si>
    <t>Устройство и расширение  тротуаров, пешиходных дорожек и автостоянок</t>
  </si>
  <si>
    <t>Цель: повышение уровня благоустройства города</t>
  </si>
  <si>
    <t>Задача: проведение комплекса мер по устройству тротуаров и пешеходных дорожек, расширению автостоянок.</t>
  </si>
  <si>
    <t>Текущий ремонт тротуаров и пешеходных дорожек на территории ЗАТО г.Радужный Владимирской области</t>
  </si>
  <si>
    <t> МКУ «Дорожник» МКУ "ГКМХ"</t>
  </si>
  <si>
    <t>2.1.1</t>
  </si>
  <si>
    <t>Выполнение работ по текущему ремонту пешеходных тротуаров стоянок для инвалидов на территории ЗАТО г.Радужный Владимирской области, в том числе:</t>
  </si>
  <si>
    <t>2.1.1.1</t>
  </si>
  <si>
    <t>Текущий ремонт тротуара у средней общеобразовательной школы №1 1 квартала</t>
  </si>
  <si>
    <t>2.1.1.2</t>
  </si>
  <si>
    <t>Текущий ремонт тротуара у пешеходного перехода от дома №22 3 квартала к зданию №68/3      1 квартала</t>
  </si>
  <si>
    <t>2.1.1.3</t>
  </si>
  <si>
    <t>Текущий ремонт тротуара от пешеходного перехода у ж/д №28 квартала 1 до стоянки для автомобилей у кольцевой дороги у ж/д №28 квартала 1</t>
  </si>
  <si>
    <t>2.1.1.4</t>
  </si>
  <si>
    <t>Текущий ремонт тротуара у домов №28 и №35а 3 квартала</t>
  </si>
  <si>
    <t>2.1.1.5</t>
  </si>
  <si>
    <t>Текущий ремонт стоянки для инвалидов у МБОУ "СОШ №1" (начальная школа)</t>
  </si>
  <si>
    <t>2.1.1.6</t>
  </si>
  <si>
    <t>Текущий ремонт стоянки для инвалидов у СОШ №1</t>
  </si>
  <si>
    <t>2.1.1.7</t>
  </si>
  <si>
    <t>Текущий ремонт стоянки для инвалидов у МБДОУ ЦРР детский сад №3 и МБОУ ДОД ЦВР "Лад"</t>
  </si>
  <si>
    <t>2.1.1.8</t>
  </si>
  <si>
    <t>Разметка мест стоянки для инвалидов и установка соответствующих дорожных знаков у детского сада №6 и у средней школы №2</t>
  </si>
  <si>
    <t>2.1.1.9</t>
  </si>
  <si>
    <t>Текущий ремонт тротуара у остановки "Первостроителей" в 1квартале на территории ЗАТО г.Радужный</t>
  </si>
  <si>
    <t>2.1.2</t>
  </si>
  <si>
    <t>Перекладка кабелей связи вдоль пешеходной дорожки от КПП-1 до городской больницы  ЗАТО г.Радужный Владимирской области</t>
  </si>
  <si>
    <t>2.1.3</t>
  </si>
  <si>
    <t>Текущий ремонт пешеходной дорожки в районе пешеходного перехода у административного здания ЗАО "Электон"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</si>
  <si>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пешеходных тротуаров на территории  ЗАТО г.Радужный Владимирской области, </t>
    </r>
    <r>
      <rPr>
        <b/>
        <sz val="10"/>
        <color indexed="8"/>
        <rFont val="Times New Roman"/>
        <family val="1"/>
      </rPr>
      <t>в том числе</t>
    </r>
    <r>
      <rPr>
        <sz val="10"/>
        <color indexed="8"/>
        <rFont val="Times New Roman"/>
        <family val="1"/>
      </rPr>
      <t>:</t>
    </r>
  </si>
  <si>
    <t>2.2.1.1</t>
  </si>
  <si>
    <t>Ремонт пешеходной дорожки от торговой площади до жилого дома №16 1квартала на территории ЗАТО г.Радужный Владимирской области</t>
  </si>
  <si>
    <t>2.2.1.2</t>
  </si>
  <si>
    <t>Ремонт пешеходной дорожки от жилого дома № 23 до жилого дома № 28  1 квартала на территории ЗАТО г.Радужный Владимирской области</t>
  </si>
  <si>
    <r>
      <rPr>
        <sz val="10"/>
        <color indexed="8"/>
        <rFont val="Times New Roman"/>
        <family val="1"/>
      </rPr>
      <t xml:space="preserve">Текущий ремонт пешеходных тротуаров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</si>
  <si>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2.2.2.1</t>
  </si>
  <si>
    <t>Текущий ремонт пешеходного тротуара от памятника им.И.С. Косьминова до здания аптеки на территории ЗАТО г.Радужный Владимирской области</t>
  </si>
  <si>
    <t>2.2.2.2</t>
  </si>
  <si>
    <t>Текущий ремонт пешеходного тротуара у кольцевой автомобильной дороги в районе жилого дома № 10 3квартала на территории ЗАТО г.Радужный Владимирской области</t>
  </si>
  <si>
    <t>2.2.2.3</t>
  </si>
  <si>
    <t>Текущий ремонт пешеходного тротуара у административного здания ЗАО "Радугаэнерго" в 1 квартале (дом №53) на территории ЗАТО г.Радужный Владимирской области</t>
  </si>
  <si>
    <t>2.2.3</t>
  </si>
  <si>
    <t>Выполнение работ по текущему ремонту пешеходной дорожки у пешеходного перехода у строения № 115 квартала 17 на территории ЗАТО г.Радужный Владимирской области</t>
  </si>
  <si>
    <t>Текущий ремонт тротуаров, пешеходных дорожек, автостоянок и парковок на территории ЗАТО г.Радужный Владимирской области</t>
  </si>
  <si>
    <t>2.3.1</t>
  </si>
  <si>
    <r>
      <rPr>
        <sz val="10"/>
        <rFont val="Times New Roman"/>
        <family val="1"/>
      </rPr>
      <t xml:space="preserve">Выполнение работ по текущему ремонту  кольцевой автомобильной дороги вокруг 1 и 3 кварталов 17 537 ОП МГ- 02 (от остановки «Морская» до жилого дома №22 3квартала) и </t>
    </r>
    <r>
      <rPr>
        <b/>
        <sz val="10"/>
        <rFont val="Times New Roman"/>
        <family val="1"/>
      </rPr>
      <t>пешеходных дорожек на территории  ЗАТО г. Радужный Владимирской области, в том числе:</t>
    </r>
  </si>
  <si>
    <t>2.3.1.1</t>
  </si>
  <si>
    <t>Текущий ремонт пешеходной дорожки от остановки "Морская" до жилого дома № 22 3квартала на территории ЗАТО г.Радужный Владимирской области</t>
  </si>
  <si>
    <t>2.3.1.2</t>
  </si>
  <si>
    <t>Текущий ремонт пешеходной дорожки между жилыми домами № 19 и № 21 3квартала на территории ЗАТО г.Радужный Владимирской области</t>
  </si>
  <si>
    <t>2.3.1.3</t>
  </si>
  <si>
    <t>Текущий ремонт пешеходной дорожки от остановки "Морская" в сторону жилых домов на территории ЗАТО г.Радужный Владимирской области</t>
  </si>
  <si>
    <t>2.3.2</t>
  </si>
  <si>
    <r>
      <rPr>
        <sz val="10"/>
        <color indexed="8"/>
        <rFont val="Times New Roman"/>
        <family val="1"/>
      </rPr>
      <t xml:space="preserve">Текущий ремонт пешеходных дорожек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</si>
  <si>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2.3.2.1</t>
  </si>
  <si>
    <t>Текущий ремонт кольцевой пешеходной дорожки от жилого дома № 1 до жилого дома № 16 1квартала на территории ЗАТО г.Радужный Владимирской области</t>
  </si>
  <si>
    <t>2.3.2.2</t>
  </si>
  <si>
    <t>Текущий ремонт пешеходной дорожки между жилыми домами № 21 и № 24 1квартала на территории ЗАТО г.Радужный Владимирской области</t>
  </si>
  <si>
    <t>2.3.2.3</t>
  </si>
  <si>
    <t>Текущий ремонт пешеходной дорожки около жилого дома № 13 1квартала на территории ЗАТО г.Радужный Владимирской области</t>
  </si>
  <si>
    <t>2.3.3</t>
  </si>
  <si>
    <t>Текущий ремонт парковки у МФЦ на территории ЗАТО г.Радужный Владимирской области</t>
  </si>
  <si>
    <t>2.3.4</t>
  </si>
  <si>
    <r>
      <rPr>
        <sz val="10"/>
        <color indexed="8"/>
        <rFont val="Times New Roman"/>
        <family val="1"/>
      </rPr>
      <t xml:space="preserve">Выполнение работ по текущему ремонту пешеходной дорожки вокруг детского сада № 3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</si>
  <si>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2.3.4.1</t>
  </si>
  <si>
    <t>Текущий ремонт пешеходной дорожки у детского сада №3 со стороны жилого дома №30 1квартала ЗАТО г.Радужный Владимирской области</t>
  </si>
  <si>
    <t>2.3.4.2</t>
  </si>
  <si>
    <t>Текущий ремонт пешеходной дорожки между детским садом № 3 и начальной школой 1 квартала ЗАТО г.Радужный Владимирской обл.</t>
  </si>
  <si>
    <t>2.3.5</t>
  </si>
  <si>
    <t>2.3.5.1</t>
  </si>
  <si>
    <t>Перенос пешеходного перехода и устройство тротуара у административного здания (д.58) в 1 квартале ЗАТО г.Радужный Владимирской области</t>
  </si>
  <si>
    <t>2.3.5.2</t>
  </si>
  <si>
    <t>Устройство тротуара у пешеходного перехода у дома № 35 в 1 квартале ЗАТО г.Радужный Владимирской области</t>
  </si>
  <si>
    <t>2.3.5.3</t>
  </si>
  <si>
    <t>Устройство тротуара у автобусной остановки "ГИБДД" на территории ЗАТО г.Радужный Владимирской области</t>
  </si>
  <si>
    <t>2.4.1</t>
  </si>
  <si>
    <t>Текущий ремонт пешеходных дорожек и тротуаров на территории ЗАТО г.Радужный Владимирской области</t>
  </si>
  <si>
    <t>2.4.1.1</t>
  </si>
  <si>
    <t>Текущий ремонт пешеходных дорожек в районе жилых домов №5, №6, №10, №11 1квартала и СОШ №1 на территории ЗАТО г.Радужный Владимирской области</t>
  </si>
  <si>
    <t>2.4.1.2</t>
  </si>
  <si>
    <t>Устройство пешеходной дорожки вдоль территории здания начальных классов со стороны жилого дома № 25 1квартала на территории ЗАТО г.Радужный Владимирской области</t>
  </si>
  <si>
    <t>2.4.1.3</t>
  </si>
  <si>
    <t>Текущий ремонт пешеходной дорожки от детского сада №5 до здания магазина "Гермес" на территории ЗАТО г.Радужный Владимирской области</t>
  </si>
  <si>
    <t>2.4.1.4</t>
  </si>
  <si>
    <t>Текущий ремонт пешеходной дорожки от жилого дома №21 3квартала до жилого дома №20 3квартала на территории ЗАТО г.Радужный Владимирской области</t>
  </si>
  <si>
    <t>2.4.1.5</t>
  </si>
  <si>
    <t>Текущий ремонт пешеходной дорожки от жилого дома №4 1квартала до жилого дома №5 1квартала на территории ЗАТО г.Радужный Владимирской области</t>
  </si>
  <si>
    <t>2.4.1.6</t>
  </si>
  <si>
    <t>Текущий ремонт пешеходной дорожки от поликлиники до пешеходного перехода жилого дома №2 1квартала на территории ЗАТО г.Радужный Владимирской области</t>
  </si>
  <si>
    <t>2.4.1.7</t>
  </si>
  <si>
    <t>Текущий ремонт пешеходных дорожек между 1 и 3 кварталом на территории ЗАТО г.Радужный Владимирской области</t>
  </si>
  <si>
    <t>2.4.1.8</t>
  </si>
  <si>
    <t>Текущий ремонт пешеходной дорожки от стоянки "Торговая площадь" до пересечения СОШ№2 и детским садом №3 на территории ЗАТО г.Радужный Владимирской области</t>
  </si>
  <si>
    <t>2.4.1.9</t>
  </si>
  <si>
    <t>Устройство пешеходного тротуара у жилого дома №26 1квартала на территории ЗАТО г.Радужный Владимирской области</t>
  </si>
  <si>
    <t>2.4.1.10</t>
  </si>
  <si>
    <t>Устройство пешеходного тротуара от магазина "Хозяин" до МСДЦ на территории ЗАТО г.Радужный Владимирской области</t>
  </si>
  <si>
    <t>2.4.2</t>
  </si>
  <si>
    <t>Текущий ремонт пешеходной дорожки вдоль кольцевой автомобильной дороги от торговой площади до магазина "Магнит" дом № 22а 1 квартала на территории ЗАТО г.Радужный Владимирской области</t>
  </si>
  <si>
    <t>2.4.3</t>
  </si>
  <si>
    <t>Текущий ремонт пешеходной дорожки от жилого дома №21 1квартала до жилого дома №23 1квартала на территории ЗАТО г.Радужный Владимирской области</t>
  </si>
  <si>
    <t>2.4.4</t>
  </si>
  <si>
    <t>Оборудование мест для парковки автомобиля инвалида у жилого дома №19 3квартала и у жилого дома №33 1квартала на территории ЗАТО г.Радужный Владимирской области</t>
  </si>
  <si>
    <t>2.4.5</t>
  </si>
  <si>
    <t>Выполнение работ по текущему ремонту пожарного проезда и тротуара вдоль жилого дома № 13 3 квартала ЗАТО г. Радужный Владимирской области</t>
  </si>
  <si>
    <t>2.4.6</t>
  </si>
  <si>
    <t>Выполнение работ по текущему ремонту тротуара, пешеходного перехода и площадок у пунктов разбора воды на территории ЗАТО г.Радужный Владимирской области (текущий ремонт тротуара, пешеходного перехода у остановки "Северная" к магазину "Пятерочка")</t>
  </si>
  <si>
    <t>2.4.7</t>
  </si>
  <si>
    <r>
      <rPr>
        <sz val="10"/>
        <color indexed="8"/>
        <rFont val="Times New Roman"/>
        <family val="1"/>
      </rPr>
      <t xml:space="preserve">Текущий ремонт пешеходной дорожки, тротуаров и пешеходного перехода на территории ЗАТО г.Радужный Владимирской области, </t>
    </r>
    <r>
      <rPr>
        <b/>
        <sz val="10"/>
        <color indexed="8"/>
        <rFont val="Times New Roman"/>
        <family val="1"/>
      </rPr>
      <t>в том числе:</t>
    </r>
  </si>
  <si>
    <t>2.4.7.1</t>
  </si>
  <si>
    <t>Текущий ремонт пешеходной дорожки от жилого дома № 21 1квартала до жилого дома № 23 1квартала на территории ЗАТО г.Радужный Владимирской области</t>
  </si>
  <si>
    <t>2.4.7.2</t>
  </si>
  <si>
    <t>Устройство тротуара и перенос пешеходного перехода в 1квартале у дома № 16 на территории ЗАТО г.Радужный Владимирской области</t>
  </si>
  <si>
    <t>2.4.7.3</t>
  </si>
  <si>
    <t>Устройство тротуара и переноса пешеходного перехода в 1квартале у магазина "Былина" на территории ЗАТО г.Радужный Владимирской области</t>
  </si>
  <si>
    <t>2.4.8</t>
  </si>
  <si>
    <t>Текущий ремонт участка торговой площади, прилегающей к кольцевой автомобильной дороги в 1квартале на территории ЗАТО г. Радужный Владимирской области</t>
  </si>
  <si>
    <t>2.5.1</t>
  </si>
  <si>
    <t>Текущий ремонт пешеходной дорожки от ЗАГС (поворот на 31 ж.д 1кв) до магазина (29 ж.д. 1кв) на территории ЗАТО г.Радужный Владимирской области</t>
  </si>
  <si>
    <t>2.5.2</t>
  </si>
  <si>
    <t xml:space="preserve"> Пешеходная дорожка от дома № 1 до дома № 36 1квартала на территории ЗАТО г. Радужный Владимирской области</t>
  </si>
  <si>
    <t>2.5.3</t>
  </si>
  <si>
    <t>Текущий ремонт тротуара от светофора у дома № 1 1квартала до 17 квартала на территории ЗАТО г. Радужный Владимирской области</t>
  </si>
  <si>
    <t>2.5.4</t>
  </si>
  <si>
    <t>Устройство пешеходной дорожки от административного здания ЗАО «Радугаэнерго» (дом №53) к дому № 8 9квартала на территории ЗАТО г. Радужный Владимирской области</t>
  </si>
  <si>
    <t>2.5.5</t>
  </si>
  <si>
    <t>Устройство пешеходной дорожки от ТЦ «Дельфин» до дома № 10 3квартала на территории ЗАТО г. Радужный Владимирской области</t>
  </si>
  <si>
    <t>2.5.6</t>
  </si>
  <si>
    <t>Устройство пешеходной дорожки между домами № 33 и № 34 в сторону кольцевого тротуара на территории ЗАТО г. Радужный Владимирской области</t>
  </si>
  <si>
    <t>2.6</t>
  </si>
  <si>
    <t>2.7</t>
  </si>
  <si>
    <t>Ремонт и устройство расширения придомовых стоянок автотранспорта у жилых домов в 1 и 3 квартале</t>
  </si>
  <si>
    <t>2.7.1</t>
  </si>
  <si>
    <t>Устройство автостоянки на 19 мест для жителей многоквартарных домов № 5,6,10 1квартала на территории ЗАТО г.Радужный Владимирской области</t>
  </si>
  <si>
    <t>2.8</t>
  </si>
  <si>
    <t>3.</t>
  </si>
  <si>
    <t>Обустройство мест массового отдыха населения (городского парка культуры и отдыха) ЗАТО г.Радужный Владимирской области в 2017 - 2022 года</t>
  </si>
  <si>
    <t>Цель: улучшение использования природной среды для отдыха горожан</t>
  </si>
  <si>
    <t>Задача: проведения комплекса мер по обустройству мест массового отдыха населения (городского парка)</t>
  </si>
  <si>
    <t>3.1</t>
  </si>
  <si>
    <t>Мероприятия по обустройству городского парка ЗАТО г.Радужный Владимирской области, в том числе в 2017 г. - установка малых форм на территории МБУК ПКиО ЗАТО г.Радужный Владимирской области</t>
  </si>
  <si>
    <t>МКУ "ККиС"</t>
  </si>
  <si>
    <t>Развитие системы благоустройства в целях улучшения использования природной среды для отдыха горожан</t>
  </si>
  <si>
    <t>Итого 2017 год</t>
  </si>
  <si>
    <t>Итого 2018 год</t>
  </si>
  <si>
    <t>Итого 2019 год</t>
  </si>
  <si>
    <t>Итого 2020 год</t>
  </si>
  <si>
    <t>Итого 2021 год</t>
  </si>
  <si>
    <t>Итого 2022 год</t>
  </si>
  <si>
    <t>Итого 2023 год</t>
  </si>
  <si>
    <t xml:space="preserve">                                                                                                                                                                                                                                  Приложение</t>
  </si>
  <si>
    <t>к подпрограмме "Содержание дорог и объектов благоустройства"</t>
  </si>
  <si>
    <t>Мероприятия подпрограммы "Содержание дорог и объектов благоустройства "</t>
  </si>
  <si>
    <t>Наименование мероприятий</t>
  </si>
  <si>
    <t>Объем    финансирования           (тыс. руб.)</t>
  </si>
  <si>
    <t>Исполнители, соисполнители, ответственные за реализацию мероприятий</t>
  </si>
  <si>
    <t>Содержание и обслуживание городских дорог в зимний, летний и осенний период, содержание и обслуживание объектов благоустройства города</t>
  </si>
  <si>
    <t>Цели: приведение автомобильных дорог и подъездов к жилым домам до состояния нормативных требований; повышение качества дорожных рабрт; улучшение экологической и эстетической обстановки в городе.</t>
  </si>
  <si>
    <t>Задачи: повышение качества дорожной сети; обеспечение сохранности объектов городского дорожного хозяйства; обеспечение безопасности жителей города.</t>
  </si>
  <si>
    <t>Содержание и обслуживание городских дорог в зимний и летний период, содержание и обслуживание объектов благоустройства, в том числе:</t>
  </si>
  <si>
    <t>Улучшение технического состояния улично-дорожной сети и объектов благоустройства, улучшение экологической и эстетической обстановки в городе</t>
  </si>
  <si>
    <t>Разработка проектной документации "Организация дорожного движения на автомобильных дорогах ЗАТО г.Радужный Владимирской области</t>
  </si>
  <si>
    <t>Работы по исправлению профиля дороги щебнем в квартале 7/1 на территории ЗАТО г. Радужный Владимирской области</t>
  </si>
  <si>
    <t>МКУ «Дорожник» МУП "РЭС"</t>
  </si>
  <si>
    <t>2017-2023 гг</t>
  </si>
  <si>
    <t>к подпрограмме "Техническое обслуживание, ремонт и модернизация уличного освещения"</t>
  </si>
  <si>
    <t>Мероприятия подпрограммы "Техническое обслуживание, ремонт и модернизация уличного освещения"</t>
  </si>
  <si>
    <t>Техническое обслуживание, содержание, ремонт и модернизация уличного освещения</t>
  </si>
  <si>
    <t xml:space="preserve">Цель: обеспечение надежности и долговечности работы систем наружного освещения, устойчивого и надежного снабжения наружного освещения электрической энергией; повышение уровня комфортности проживания населения </t>
  </si>
  <si>
    <t>Задача: проведение комплекса мер по содержанию, реконструкции, ремонту, модернизации существующих объектов наружного освещения, а так же по бесперебойному снабжению электроэнергией наружного освещения; создание безопасных условий дорожного движения при достижении нормативного уровня освещения дорог</t>
  </si>
  <si>
    <t>Текущий ремонт, содержание и обслуживание сетей уличного освещения ЗАТО г.Радужный Владимирской области, в том числе:</t>
  </si>
  <si>
    <t>Обслуживание наружного освещения, в том числе предоставление сведений о расходе электрической энергии светильниками наружного освещения</t>
  </si>
  <si>
    <t>Поставка электроэнергии на уличное освещение на территории ЗАТО г.Радужный Владимирской области</t>
  </si>
  <si>
    <t>Устройство наружного освещения в квартале 17 от ООО НПП "Экотех" до офиса ЗАО "Электон" на территории ЗАТО г.Радужный Владимирской области</t>
  </si>
  <si>
    <t>Технический паспорт на устройство наружного освещения в квартале 17 от ООО НПП "Экотех" до офиса ЗАО "Электон"</t>
  </si>
  <si>
    <t>Разработка проектно-сметной документации на освещение автодорог в квартале 13 и квартале 16 на территории ЗАТО г.Радужный Владимирской области</t>
  </si>
  <si>
    <t>Установка опор наружного освещения автодороги от офиса «Электон» до многоквартирного дома № 1 1 квартала, пешеходной дорожки от КНС-49 до квартала 13, около ж.д. № 9 квартала 3, у остановки "Городской парк", в районе летней эстрады на территории ЗАТО г. Радужный Владимирской области</t>
  </si>
  <si>
    <t>Разработка проекта на установку дополнительных опор уличного освещения у жилого дома №9 3квартала и у посадочной площадки остановки "Городской парк"; на установку дополнительных опор уличного освещения  пешеходной дорожки от КНС-49 до 13 кварталана, участка автодороги от офиса "Электон" в сторону квартала 16 территории ЗАТО г.Радужный Владимирской области</t>
  </si>
  <si>
    <t>Установка светильников на существующие опоры наружного освещения вдоль жилых домов №31 и №53 квартала 7/1 на территории ЗАТО г.Радужный Владимирской области</t>
  </si>
  <si>
    <t>Разработка технических паспортов на установленные дополнительные опоры наружного освещения</t>
  </si>
  <si>
    <t>Приложение № 3</t>
  </si>
  <si>
    <t>к подпрограмме "Формирование комфортной городской среды"</t>
  </si>
  <si>
    <t>ЗАТО г. Радужный Владимирской области"</t>
  </si>
  <si>
    <t>Мероприятия подпрограммы  "Формирование комфортной городской среды"</t>
  </si>
  <si>
    <t>Мероприятия по благоустройству дворовых территорий ЗАТО г.Радужный, в том числе в рамках реализации программ формирования современной городской среды (национальный проект "Жилье и городская среда", федеральный проект "Жилье")</t>
  </si>
  <si>
    <r>
      <rPr>
        <sz val="10"/>
        <color indexed="8"/>
        <rFont val="Times New Roman"/>
        <family val="1"/>
      </rPr>
      <t>Цель:</t>
    </r>
    <r>
      <rPr>
        <sz val="10"/>
        <rFont val="Times New Roman"/>
        <family val="1"/>
      </rPr>
      <t xml:space="preserve"> Повышение качества и комфорта городской среды на территории ЗАТО г.РадужныйВладимирской области</t>
    </r>
  </si>
  <si>
    <t xml:space="preserve">Задача:Создание универсальных механизмов вовлеченности заинтересованных граждан, организаций в реализацию мероприятий по благоустройству территории ЗАТО г.Радужный Владимирской области; </t>
  </si>
  <si>
    <t>Ремонт дворовых территорий многоквартирных домов (асфальтового покрытия, разметка парковочных мест для инвалидов и маломобильных групп населения, установка (замена) лавочек и урн), расположенных по адресу:</t>
  </si>
  <si>
    <t xml:space="preserve"> МКУ "ГКМХ" МКУ"Дорожник"</t>
  </si>
  <si>
    <t>Количество благоустроенных дворовых территорий  3;                                          Доля благоустроенных дворовых  территорий от общего количества дворовых территорий 4,05 %</t>
  </si>
  <si>
    <t xml:space="preserve">1 квартал, дом №16 г.Радужный </t>
  </si>
  <si>
    <t xml:space="preserve"> МКУ "ГКМХ"</t>
  </si>
  <si>
    <t>в том числе:</t>
  </si>
  <si>
    <t>1.1.1.1</t>
  </si>
  <si>
    <t>в границах земельного участка придомовой территории</t>
  </si>
  <si>
    <t>1.1.1.2</t>
  </si>
  <si>
    <t>вне границах земельного участка придомовой территории</t>
  </si>
  <si>
    <t xml:space="preserve">1 квартал, дом №23 г.Радужный </t>
  </si>
  <si>
    <t>1.1.2.1</t>
  </si>
  <si>
    <t>1.1.2.2</t>
  </si>
  <si>
    <t xml:space="preserve">1 квартал, дом № 24, г. Радужный </t>
  </si>
  <si>
    <t>МКУ"Дорожник"</t>
  </si>
  <si>
    <t>1.1.3.1</t>
  </si>
  <si>
    <t>1.1.3.2</t>
  </si>
  <si>
    <t>1.1.4.</t>
  </si>
  <si>
    <t>3 квартал, дом №25 г.Радужный</t>
  </si>
  <si>
    <t>1.1.4.1.</t>
  </si>
  <si>
    <t>1.1.4.2.</t>
  </si>
  <si>
    <t>1.1.а</t>
  </si>
  <si>
    <t>Проверка сметной документации по объекту Благоустройство дворовых территорий  многоквартирных домов ЗАТО г. Радужный</t>
  </si>
  <si>
    <t>МКУ "ГКМХ", МКУ "Дорожник"</t>
  </si>
  <si>
    <t>Количество благоустроенных дворовых территорий  6;                                          Доля благоустроенных дворовых  территорий от общего количества дворовых территорий 8%</t>
  </si>
  <si>
    <t>1.2.1.</t>
  </si>
  <si>
    <t xml:space="preserve">1 квартал, дом № 15 г. Радужный </t>
  </si>
  <si>
    <t xml:space="preserve">в том числе </t>
  </si>
  <si>
    <t>1.2.1.1</t>
  </si>
  <si>
    <t>1.2.1.2</t>
  </si>
  <si>
    <t>1.2.2.</t>
  </si>
  <si>
    <t xml:space="preserve">1 квартал, дом № 26 г. Радужный </t>
  </si>
  <si>
    <t>1.2.2.1</t>
  </si>
  <si>
    <t>1.2.2.2</t>
  </si>
  <si>
    <t>1.2.3.</t>
  </si>
  <si>
    <t xml:space="preserve">1 квартал, дом № 27 г. Радужный </t>
  </si>
  <si>
    <t>1.2.3.1</t>
  </si>
  <si>
    <t>1.2.3.2</t>
  </si>
  <si>
    <t>1.2.4.</t>
  </si>
  <si>
    <t xml:space="preserve">1 квартал, дом № 28 г. Радужный </t>
  </si>
  <si>
    <t>1.2.4.1</t>
  </si>
  <si>
    <t>1.2.4.2</t>
  </si>
  <si>
    <t>1.2.5.1</t>
  </si>
  <si>
    <t>1.2.5.2</t>
  </si>
  <si>
    <t>1.2.6.</t>
  </si>
  <si>
    <t xml:space="preserve">3 квартал, дом № 17 г. Радужный </t>
  </si>
  <si>
    <t>1.2.6.1.</t>
  </si>
  <si>
    <t>1.2.6.2.</t>
  </si>
  <si>
    <t>1.2.7</t>
  </si>
  <si>
    <t>1.2.7.1</t>
  </si>
  <si>
    <t>1.2.7.2</t>
  </si>
  <si>
    <t>1.2.а</t>
  </si>
  <si>
    <t>Количество благоустроенных дворовых территорий  5;                                          Доля благоустроенных дворовых  территорий от общего количества дворовых территорий 7%</t>
  </si>
  <si>
    <t>1.3.1.</t>
  </si>
  <si>
    <t xml:space="preserve">1 квартал, дом № 7, г. Радужный </t>
  </si>
  <si>
    <t>1.3.1.1.</t>
  </si>
  <si>
    <t>1.3.1.2.</t>
  </si>
  <si>
    <t>1.3.2.</t>
  </si>
  <si>
    <t xml:space="preserve">1 квартал, дом № 35г. Радужный </t>
  </si>
  <si>
    <t>1.3.2.1.</t>
  </si>
  <si>
    <t>1.3.2.2.</t>
  </si>
  <si>
    <t>1.3.3.</t>
  </si>
  <si>
    <t xml:space="preserve">1 квартал, дом № 36, г. Радужный </t>
  </si>
  <si>
    <t>1.3.3.1.</t>
  </si>
  <si>
    <t>1.3.3.2.</t>
  </si>
  <si>
    <t>1.3.4.</t>
  </si>
  <si>
    <t>1 квартал, дом № 37, г. Радужный</t>
  </si>
  <si>
    <t>1.3.4.1.</t>
  </si>
  <si>
    <t>1.3.4.2.</t>
  </si>
  <si>
    <t>1.3.5.</t>
  </si>
  <si>
    <t>1 квартал , дом 35, дом 36, дом 37  вне границах земельного участка придомовой территории</t>
  </si>
  <si>
    <t>1.3.6.</t>
  </si>
  <si>
    <t>1 квартал, дом 14, г. Радужный</t>
  </si>
  <si>
    <t>1.3.6.1</t>
  </si>
  <si>
    <t>1.3.6.2.</t>
  </si>
  <si>
    <t>1.3.а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</si>
  <si>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12,2%</t>
  </si>
  <si>
    <t>Количество благоустроенных дворовых территорий  9;                                          Доля благоустроенных дворовых  территорий от общего количества дворовых территорий 12,1%</t>
  </si>
  <si>
    <t>1.7.</t>
  </si>
  <si>
    <t xml:space="preserve">2. Мероприятия по благоустройству общественных территорий ЗАТО г. Радужный </t>
  </si>
  <si>
    <t>2.1.</t>
  </si>
  <si>
    <t>Ремонт асфальтового покрытия,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в том числе на следующих  общественных территориях:</t>
  </si>
  <si>
    <t>Количество благоустроенных общественных территорий  0 объект ; Доля благоустроенных общественных территорий от общего количества общественных территорий - 0%</t>
  </si>
  <si>
    <t>2.2.</t>
  </si>
  <si>
    <t>Ремонт твердого  покрытия (асфальт, тротуарная плитка), приведение  освещения в соответствии с нормативным, установка скамеек и урн, установка малых архитектурных форм (игровых, спортивных), устройство видеонаблюдения,  в том числе на следующих  общественных территориях:</t>
  </si>
  <si>
    <t>Количество благоустроенных общественных территорий  1 объект ; Доля благоустроенных общественных территорий от общего количества общественных территорий - 12,5%</t>
  </si>
  <si>
    <t>2.3.</t>
  </si>
  <si>
    <t>2.3.1.</t>
  </si>
  <si>
    <t xml:space="preserve">Площадь у торгового центра в 1 квартале </t>
  </si>
  <si>
    <t>2.4.</t>
  </si>
  <si>
    <t>2.4.1.</t>
  </si>
  <si>
    <t>Площадь  у МСДЦ "Отражение" в 1 квартале</t>
  </si>
  <si>
    <t>2.5.</t>
  </si>
  <si>
    <t>2.6.</t>
  </si>
  <si>
    <t xml:space="preserve">Всего по подпрограмме  по годам </t>
  </si>
  <si>
    <t>2024 год</t>
  </si>
  <si>
    <t>2018-2024 гг.</t>
  </si>
  <si>
    <t>И. В. Лушникова, 3 42 95</t>
  </si>
  <si>
    <t>Приложение № 5</t>
  </si>
  <si>
    <t xml:space="preserve">Ресурсное обеспечение  реализации подпрограммы в  разрезе финансирования мероприятий за счет бюджетных средств  в соответствии с кодами бюджетной классификации </t>
  </si>
  <si>
    <t>Наименование муниципальной подпрограммы, основного мероприятия , мероприятия</t>
  </si>
  <si>
    <t xml:space="preserve">Исполнители,
соисполнители,
ответственные 
за реализацию  мероприятий
подпрограммы
</t>
  </si>
  <si>
    <t>Код бюджетной классификации*</t>
  </si>
  <si>
    <t>Расходы за счет бюджетных средств по годам реализации  подпрограммы , тыс. руб.</t>
  </si>
  <si>
    <t>ГРБС</t>
  </si>
  <si>
    <t>Рз (раздел)</t>
  </si>
  <si>
    <t>Пр (подраздел)</t>
  </si>
  <si>
    <t>ЦС (целевая статья)</t>
  </si>
  <si>
    <t>ВР (вид расходов)</t>
  </si>
  <si>
    <t xml:space="preserve">подпрограмма </t>
  </si>
  <si>
    <t>Подпрограмма «Формирование комфортной городской среды»</t>
  </si>
  <si>
    <t>МКУ ГКМХ"</t>
  </si>
  <si>
    <t>мероприятие 1.</t>
  </si>
  <si>
    <t>Мероприятия по благоустройству дворовых территорий ЗАТО г.Радужный,  в том числе в рамках  реализации программ формирования современной городской среды (национальный проект Жилье и городская среда", федеральный проект "Жилье")</t>
  </si>
  <si>
    <t xml:space="preserve">Всего </t>
  </si>
  <si>
    <t>05</t>
  </si>
  <si>
    <t>03</t>
  </si>
  <si>
    <t>135F255550</t>
  </si>
  <si>
    <t>811/244</t>
  </si>
  <si>
    <t>135F25555D</t>
  </si>
  <si>
    <t>04</t>
  </si>
  <si>
    <t>09</t>
  </si>
  <si>
    <t xml:space="preserve">Реализация  мероприятия  за счет субсидий, предоставляемых из  средств федерального бюджета </t>
  </si>
  <si>
    <t xml:space="preserve">Реализация  мероприятия  за счет субсидий, предоставляемых из  средств областного  бюджета </t>
  </si>
  <si>
    <t xml:space="preserve">Реализация  мероприятия  за счет   средств городского бюджета   бюджета </t>
  </si>
  <si>
    <t>мероприятие 2.</t>
  </si>
  <si>
    <t xml:space="preserve">Мероприятия по благоустройству общественных территорий ЗАТО г. Радужный </t>
  </si>
  <si>
    <t>к подпрограмме "Ведомственная программа "Ямочный ремонт,</t>
  </si>
  <si>
    <t>сезонные работы по благоустройству города"</t>
  </si>
  <si>
    <t>Мероприятия подпрограммы "Ведомственная программа "Ямочный ремонт, сезонные работы                                               по благоустройству города"</t>
  </si>
  <si>
    <t>Ремонт и содеожание улично-дорожной сети и объектов благоустройства:</t>
  </si>
  <si>
    <r>
      <rPr>
        <sz val="10"/>
        <color indexed="8"/>
        <rFont val="Times New Roman"/>
        <family val="1"/>
      </rPr>
      <t>Цель: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>приведение автомобильных дорог и подъездов к жилым домам до состояния нормативных требований; повышение качества дорожных работ; улучшение экологической и эстетической обстановки в городе</t>
    </r>
  </si>
  <si>
    <t>Задача: повышение качества дорожной сети; обеспечение сохранности объектов городского дорожного хозяйства; создание наиболее благоприятной и комфортной среды жизнедеятельности горожан; выполнение работ по покосу травы в весенне-осенний период; обеспечение безопасности жителей города</t>
  </si>
  <si>
    <t>Уборка снега на территории ГСК ЗАТО г. Радужный</t>
  </si>
  <si>
    <t xml:space="preserve"> МКУ "Дорожник"</t>
  </si>
  <si>
    <t>Снижение доли улично-дорожной сети, не соответствующей нормативным требованиям</t>
  </si>
  <si>
    <t xml:space="preserve"> Ремонт автомобильных дорог и проездов к дворовым территориям многоквартирных домов (ямочный ремонт)</t>
  </si>
  <si>
    <t>Улучшение технического состояния улично-дорожной сети</t>
  </si>
  <si>
    <t>Покос травы в 1 и 3 квартале на территории ЗАТО г.Радужный Владимирской области</t>
  </si>
  <si>
    <t>Улучшение экологической и эстетической обстановки в городе</t>
  </si>
  <si>
    <t>Перенос памятного камня на остановке "Морская"</t>
  </si>
  <si>
    <t>Установка лавочек у кольцевого тротуара вдоль кольцевой автодороги на территории ЗАТО г.Радужный Владимирской области</t>
  </si>
  <si>
    <t>Временная занятость сезонных рабочих по благоустройству территории города</t>
  </si>
  <si>
    <t>Цель: создание наиболее благоприятной и комфортной среды жизнедеятельности горожан в весенний и летний период.</t>
  </si>
  <si>
    <t>Задача: созданиие временных рабочих мест, имеющих полезную направленность в содействии улучшения экологической обстановки.</t>
  </si>
  <si>
    <t xml:space="preserve"> Выполнение работ по подготовке города к весеннему, летнему и осеннему сезону: содержание дорог и территории города (сверх объемов)</t>
  </si>
  <si>
    <t>Улучшение технического состояния улично-дорожной сети и благоустройство города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</si>
</sst>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#,##0.00000"/>
    <numFmt numFmtId="167" formatCode="#,##0.000"/>
    <numFmt numFmtId="168" formatCode="0.000"/>
    <numFmt numFmtId="169" formatCode="0.00000"/>
    <numFmt numFmtId="170" formatCode="0.00"/>
    <numFmt numFmtId="171" formatCode="#,##0.00"/>
  </numFmts>
  <fonts count="33">
    <font>
      <sz val="10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8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20" borderId="1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6" applyNumberFormat="0" applyFill="0" applyAlignment="0" applyProtection="0"/>
    <xf numFmtId="164" fontId="10" fillId="21" borderId="7" applyNumberFormat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3" borderId="0" applyNumberFormat="0" applyBorder="0" applyAlignment="0" applyProtection="0"/>
    <xf numFmtId="164" fontId="14" fillId="0" borderId="0" applyNumberFormat="0" applyFill="0" applyBorder="0" applyAlignment="0" applyProtection="0"/>
    <xf numFmtId="164" fontId="0" fillId="23" borderId="8" applyNumberFormat="0" applyAlignment="0" applyProtection="0"/>
    <xf numFmtId="164" fontId="15" fillId="0" borderId="9" applyNumberFormat="0" applyFill="0" applyAlignment="0" applyProtection="0"/>
    <xf numFmtId="164" fontId="16" fillId="0" borderId="0" applyNumberFormat="0" applyFill="0" applyBorder="0" applyAlignment="0" applyProtection="0"/>
    <xf numFmtId="164" fontId="17" fillId="4" borderId="0" applyNumberFormat="0" applyBorder="0" applyAlignment="0" applyProtection="0"/>
  </cellStyleXfs>
  <cellXfs count="245">
    <xf numFmtId="164" fontId="0" fillId="0" borderId="0" xfId="0" applyAlignment="1">
      <alignment/>
    </xf>
    <xf numFmtId="164" fontId="18" fillId="0" borderId="0" xfId="0" applyFont="1" applyBorder="1" applyAlignment="1">
      <alignment horizontal="right" vertical="top" wrapText="1"/>
    </xf>
    <xf numFmtId="164" fontId="19" fillId="0" borderId="0" xfId="0" applyFont="1" applyBorder="1" applyAlignment="1">
      <alignment horizontal="right" vertical="top" wrapText="1"/>
    </xf>
    <xf numFmtId="164" fontId="20" fillId="0" borderId="0" xfId="0" applyFont="1" applyBorder="1" applyAlignment="1">
      <alignment horizontal="center"/>
    </xf>
    <xf numFmtId="164" fontId="20" fillId="0" borderId="0" xfId="0" applyFont="1" applyBorder="1" applyAlignment="1">
      <alignment horizontal="right"/>
    </xf>
    <xf numFmtId="164" fontId="20" fillId="0" borderId="0" xfId="0" applyFont="1" applyAlignment="1">
      <alignment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Border="1" applyAlignment="1">
      <alignment horizontal="center" vertical="top" wrapText="1"/>
    </xf>
    <xf numFmtId="164" fontId="20" fillId="0" borderId="0" xfId="0" applyFont="1" applyBorder="1" applyAlignment="1">
      <alignment wrapText="1"/>
    </xf>
    <xf numFmtId="164" fontId="22" fillId="0" borderId="10" xfId="0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horizontal="center" vertical="center" wrapText="1"/>
    </xf>
    <xf numFmtId="165" fontId="24" fillId="0" borderId="10" xfId="0" applyNumberFormat="1" applyFont="1" applyBorder="1" applyAlignment="1">
      <alignment horizontal="left" vertical="center" wrapText="1"/>
    </xf>
    <xf numFmtId="164" fontId="22" fillId="0" borderId="10" xfId="0" applyFont="1" applyBorder="1" applyAlignment="1">
      <alignment wrapText="1"/>
    </xf>
    <xf numFmtId="164" fontId="22" fillId="0" borderId="10" xfId="0" applyFont="1" applyBorder="1" applyAlignment="1">
      <alignment vertical="top" wrapText="1"/>
    </xf>
    <xf numFmtId="164" fontId="22" fillId="0" borderId="10" xfId="0" applyFont="1" applyBorder="1" applyAlignment="1">
      <alignment horizontal="left" vertical="top" wrapText="1"/>
    </xf>
    <xf numFmtId="165" fontId="22" fillId="0" borderId="10" xfId="0" applyNumberFormat="1" applyFont="1" applyBorder="1" applyAlignment="1">
      <alignment horizontal="center" vertical="center" wrapText="1"/>
    </xf>
    <xf numFmtId="164" fontId="22" fillId="0" borderId="10" xfId="0" applyFont="1" applyBorder="1" applyAlignment="1">
      <alignment horizontal="center" vertical="top" wrapText="1"/>
    </xf>
    <xf numFmtId="166" fontId="23" fillId="0" borderId="10" xfId="0" applyNumberFormat="1" applyFont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 wrapText="1"/>
    </xf>
    <xf numFmtId="164" fontId="22" fillId="24" borderId="10" xfId="0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/>
    </xf>
    <xf numFmtId="166" fontId="22" fillId="24" borderId="10" xfId="0" applyNumberFormat="1" applyFont="1" applyFill="1" applyBorder="1" applyAlignment="1">
      <alignment horizontal="center" vertical="center" wrapText="1"/>
    </xf>
    <xf numFmtId="165" fontId="22" fillId="24" borderId="10" xfId="0" applyNumberFormat="1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center" wrapText="1"/>
    </xf>
    <xf numFmtId="164" fontId="23" fillId="24" borderId="10" xfId="0" applyFont="1" applyFill="1" applyBorder="1" applyAlignment="1">
      <alignment horizontal="center" vertical="center"/>
    </xf>
    <xf numFmtId="166" fontId="23" fillId="24" borderId="10" xfId="0" applyNumberFormat="1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horizontal="center" vertical="top" wrapText="1"/>
    </xf>
    <xf numFmtId="164" fontId="22" fillId="24" borderId="11" xfId="0" applyFont="1" applyFill="1" applyBorder="1" applyAlignment="1">
      <alignment horizontal="center" vertical="center" wrapText="1"/>
    </xf>
    <xf numFmtId="164" fontId="25" fillId="24" borderId="10" xfId="0" applyFont="1" applyFill="1" applyBorder="1" applyAlignment="1">
      <alignment horizontal="center" wrapText="1"/>
    </xf>
    <xf numFmtId="164" fontId="23" fillId="24" borderId="10" xfId="0" applyFont="1" applyFill="1" applyBorder="1" applyAlignment="1">
      <alignment horizontal="center" vertical="center" wrapText="1"/>
    </xf>
    <xf numFmtId="165" fontId="22" fillId="22" borderId="10" xfId="0" applyNumberFormat="1" applyFont="1" applyFill="1" applyBorder="1" applyAlignment="1">
      <alignment horizontal="center" vertical="center"/>
    </xf>
    <xf numFmtId="164" fontId="22" fillId="22" borderId="10" xfId="0" applyFont="1" applyFill="1" applyBorder="1" applyAlignment="1">
      <alignment horizontal="center" vertical="center" wrapText="1"/>
    </xf>
    <xf numFmtId="166" fontId="22" fillId="22" borderId="10" xfId="0" applyNumberFormat="1" applyFont="1" applyFill="1" applyBorder="1" applyAlignment="1">
      <alignment horizontal="center" vertical="center"/>
    </xf>
    <xf numFmtId="166" fontId="22" fillId="22" borderId="10" xfId="0" applyNumberFormat="1" applyFont="1" applyFill="1" applyBorder="1" applyAlignment="1">
      <alignment horizontal="center" vertical="center" wrapText="1"/>
    </xf>
    <xf numFmtId="164" fontId="25" fillId="22" borderId="10" xfId="0" applyFont="1" applyFill="1" applyBorder="1" applyAlignment="1">
      <alignment horizontal="center" wrapText="1"/>
    </xf>
    <xf numFmtId="164" fontId="22" fillId="24" borderId="12" xfId="0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/>
    </xf>
    <xf numFmtId="165" fontId="23" fillId="24" borderId="13" xfId="0" applyNumberFormat="1" applyFont="1" applyFill="1" applyBorder="1" applyAlignment="1">
      <alignment horizontal="left" vertical="center"/>
    </xf>
    <xf numFmtId="165" fontId="22" fillId="24" borderId="10" xfId="0" applyNumberFormat="1" applyFont="1" applyFill="1" applyBorder="1" applyAlignment="1">
      <alignment horizontal="left" vertical="center"/>
    </xf>
    <xf numFmtId="165" fontId="22" fillId="24" borderId="11" xfId="0" applyNumberFormat="1" applyFont="1" applyFill="1" applyBorder="1" applyAlignment="1">
      <alignment horizontal="center" vertical="center"/>
    </xf>
    <xf numFmtId="164" fontId="25" fillId="24" borderId="11" xfId="0" applyFont="1" applyFill="1" applyBorder="1" applyAlignment="1">
      <alignment horizontal="center" vertical="center" wrapText="1"/>
    </xf>
    <xf numFmtId="165" fontId="22" fillId="24" borderId="14" xfId="0" applyNumberFormat="1" applyFont="1" applyFill="1" applyBorder="1" applyAlignment="1">
      <alignment horizontal="center" vertical="center"/>
    </xf>
    <xf numFmtId="164" fontId="25" fillId="24" borderId="11" xfId="0" applyFont="1" applyFill="1" applyBorder="1" applyAlignment="1">
      <alignment vertical="center" wrapText="1"/>
    </xf>
    <xf numFmtId="166" fontId="23" fillId="22" borderId="1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 horizontal="center" vertical="center" wrapText="1"/>
    </xf>
    <xf numFmtId="164" fontId="23" fillId="24" borderId="0" xfId="0" applyFont="1" applyFill="1" applyBorder="1" applyAlignment="1">
      <alignment horizontal="center" vertical="center" wrapText="1"/>
    </xf>
    <xf numFmtId="164" fontId="23" fillId="24" borderId="0" xfId="0" applyFont="1" applyFill="1" applyBorder="1" applyAlignment="1">
      <alignment horizontal="center" vertical="center"/>
    </xf>
    <xf numFmtId="167" fontId="23" fillId="24" borderId="0" xfId="0" applyNumberFormat="1" applyFont="1" applyFill="1" applyBorder="1" applyAlignment="1">
      <alignment horizontal="center" vertical="center"/>
    </xf>
    <xf numFmtId="168" fontId="23" fillId="24" borderId="0" xfId="0" applyNumberFormat="1" applyFont="1" applyFill="1" applyBorder="1" applyAlignment="1">
      <alignment horizontal="center" vertical="center"/>
    </xf>
    <xf numFmtId="164" fontId="25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left"/>
    </xf>
    <xf numFmtId="164" fontId="20" fillId="0" borderId="0" xfId="0" applyFont="1" applyAlignment="1">
      <alignment/>
    </xf>
    <xf numFmtId="164" fontId="18" fillId="0" borderId="0" xfId="0" applyFont="1" applyAlignment="1">
      <alignment vertical="top" wrapText="1"/>
    </xf>
    <xf numFmtId="164" fontId="18" fillId="0" borderId="0" xfId="0" applyFont="1" applyBorder="1" applyAlignment="1">
      <alignment horizontal="left" vertical="top" wrapText="1"/>
    </xf>
    <xf numFmtId="164" fontId="18" fillId="0" borderId="0" xfId="0" applyFont="1" applyBorder="1" applyAlignment="1">
      <alignment vertical="top" wrapText="1"/>
    </xf>
    <xf numFmtId="164" fontId="20" fillId="0" borderId="0" xfId="0" applyFont="1" applyAlignment="1">
      <alignment horizontal="justify"/>
    </xf>
    <xf numFmtId="164" fontId="21" fillId="0" borderId="0" xfId="0" applyFont="1" applyBorder="1" applyAlignment="1">
      <alignment horizontal="center" wrapText="1"/>
    </xf>
    <xf numFmtId="164" fontId="19" fillId="0" borderId="0" xfId="0" applyFont="1" applyBorder="1" applyAlignment="1">
      <alignment vertical="top" wrapText="1"/>
    </xf>
    <xf numFmtId="164" fontId="23" fillId="0" borderId="10" xfId="0" applyFont="1" applyBorder="1" applyAlignment="1">
      <alignment horizontal="center" wrapText="1"/>
    </xf>
    <xf numFmtId="164" fontId="23" fillId="0" borderId="10" xfId="0" applyFont="1" applyBorder="1" applyAlignment="1">
      <alignment horizontal="left" wrapText="1"/>
    </xf>
    <xf numFmtId="166" fontId="22" fillId="0" borderId="10" xfId="0" applyNumberFormat="1" applyFont="1" applyBorder="1" applyAlignment="1">
      <alignment horizontal="center" vertical="center"/>
    </xf>
    <xf numFmtId="164" fontId="22" fillId="24" borderId="0" xfId="0" applyFont="1" applyFill="1" applyBorder="1" applyAlignment="1">
      <alignment vertical="top" wrapText="1"/>
    </xf>
    <xf numFmtId="166" fontId="25" fillId="24" borderId="10" xfId="0" applyNumberFormat="1" applyFont="1" applyFill="1" applyBorder="1" applyAlignment="1">
      <alignment horizontal="center" vertical="center"/>
    </xf>
    <xf numFmtId="164" fontId="22" fillId="24" borderId="0" xfId="0" applyFont="1" applyFill="1" applyBorder="1" applyAlignment="1">
      <alignment/>
    </xf>
    <xf numFmtId="166" fontId="25" fillId="22" borderId="10" xfId="0" applyNumberFormat="1" applyFont="1" applyFill="1" applyBorder="1" applyAlignment="1">
      <alignment horizontal="center" vertical="center"/>
    </xf>
    <xf numFmtId="164" fontId="22" fillId="24" borderId="15" xfId="0" applyFont="1" applyFill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2" fillId="24" borderId="10" xfId="0" applyFont="1" applyFill="1" applyBorder="1" applyAlignment="1">
      <alignment vertical="center" wrapText="1"/>
    </xf>
    <xf numFmtId="164" fontId="22" fillId="24" borderId="14" xfId="0" applyFont="1" applyFill="1" applyBorder="1" applyAlignment="1">
      <alignment horizontal="center" vertical="center" wrapText="1"/>
    </xf>
    <xf numFmtId="164" fontId="22" fillId="24" borderId="16" xfId="0" applyFont="1" applyFill="1" applyBorder="1" applyAlignment="1">
      <alignment horizontal="center" vertical="center" wrapText="1"/>
    </xf>
    <xf numFmtId="165" fontId="25" fillId="24" borderId="10" xfId="0" applyNumberFormat="1" applyFont="1" applyFill="1" applyBorder="1" applyAlignment="1">
      <alignment horizontal="center" vertical="center"/>
    </xf>
    <xf numFmtId="164" fontId="25" fillId="24" borderId="10" xfId="0" applyFont="1" applyFill="1" applyBorder="1" applyAlignment="1">
      <alignment horizontal="center" vertical="center" wrapText="1"/>
    </xf>
    <xf numFmtId="165" fontId="23" fillId="24" borderId="10" xfId="0" applyNumberFormat="1" applyFont="1" applyFill="1" applyBorder="1" applyAlignment="1">
      <alignment horizontal="center" vertical="center" wrapText="1"/>
    </xf>
    <xf numFmtId="164" fontId="23" fillId="24" borderId="10" xfId="0" applyFont="1" applyFill="1" applyBorder="1" applyAlignment="1">
      <alignment horizontal="left" vertical="center" wrapText="1"/>
    </xf>
    <xf numFmtId="165" fontId="22" fillId="24" borderId="10" xfId="0" applyNumberFormat="1" applyFont="1" applyFill="1" applyBorder="1" applyAlignment="1">
      <alignment horizontal="left" vertical="center" wrapText="1"/>
    </xf>
    <xf numFmtId="164" fontId="22" fillId="24" borderId="17" xfId="0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/>
    </xf>
    <xf numFmtId="166" fontId="24" fillId="24" borderId="10" xfId="0" applyNumberFormat="1" applyFont="1" applyFill="1" applyBorder="1" applyAlignment="1">
      <alignment horizontal="center" vertical="center"/>
    </xf>
    <xf numFmtId="165" fontId="23" fillId="22" borderId="10" xfId="0" applyNumberFormat="1" applyFont="1" applyFill="1" applyBorder="1" applyAlignment="1">
      <alignment horizontal="center" vertical="center" wrapText="1"/>
    </xf>
    <xf numFmtId="164" fontId="23" fillId="22" borderId="10" xfId="0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/>
    </xf>
    <xf numFmtId="165" fontId="22" fillId="22" borderId="10" xfId="0" applyNumberFormat="1" applyFont="1" applyFill="1" applyBorder="1" applyAlignment="1">
      <alignment horizontal="center" vertical="center" wrapText="1"/>
    </xf>
    <xf numFmtId="164" fontId="22" fillId="22" borderId="18" xfId="0" applyFont="1" applyFill="1" applyBorder="1" applyAlignment="1">
      <alignment horizontal="center" vertical="center" wrapText="1"/>
    </xf>
    <xf numFmtId="164" fontId="22" fillId="22" borderId="18" xfId="0" applyFont="1" applyFill="1" applyBorder="1" applyAlignment="1">
      <alignment horizontal="center" vertical="top" wrapText="1"/>
    </xf>
    <xf numFmtId="164" fontId="22" fillId="24" borderId="15" xfId="0" applyFont="1" applyFill="1" applyBorder="1" applyAlignment="1">
      <alignment vertical="center" wrapText="1"/>
    </xf>
    <xf numFmtId="165" fontId="23" fillId="22" borderId="12" xfId="0" applyNumberFormat="1" applyFont="1" applyFill="1" applyBorder="1" applyAlignment="1">
      <alignment horizontal="center" vertical="center" wrapText="1"/>
    </xf>
    <xf numFmtId="164" fontId="23" fillId="22" borderId="11" xfId="0" applyFont="1" applyFill="1" applyBorder="1" applyAlignment="1">
      <alignment horizontal="center" vertical="center" wrapText="1"/>
    </xf>
    <xf numFmtId="164" fontId="22" fillId="24" borderId="16" xfId="0" applyFont="1" applyFill="1" applyBorder="1" applyAlignment="1">
      <alignment vertical="center" wrapText="1"/>
    </xf>
    <xf numFmtId="165" fontId="23" fillId="24" borderId="10" xfId="0" applyNumberFormat="1" applyFont="1" applyFill="1" applyBorder="1" applyAlignment="1">
      <alignment horizontal="left" vertical="center" wrapText="1"/>
    </xf>
    <xf numFmtId="164" fontId="23" fillId="24" borderId="14" xfId="0" applyFont="1" applyFill="1" applyBorder="1" applyAlignment="1">
      <alignment horizontal="center" vertical="center" wrapText="1"/>
    </xf>
    <xf numFmtId="164" fontId="0" fillId="24" borderId="10" xfId="0" applyFill="1" applyBorder="1" applyAlignment="1">
      <alignment horizontal="center"/>
    </xf>
    <xf numFmtId="164" fontId="22" fillId="22" borderId="10" xfId="0" applyFont="1" applyFill="1" applyBorder="1" applyAlignment="1">
      <alignment horizontal="center" vertical="center"/>
    </xf>
    <xf numFmtId="164" fontId="23" fillId="0" borderId="10" xfId="0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/>
    </xf>
    <xf numFmtId="164" fontId="26" fillId="0" borderId="0" xfId="0" applyFont="1" applyAlignment="1">
      <alignment/>
    </xf>
    <xf numFmtId="164" fontId="18" fillId="0" borderId="0" xfId="0" applyFont="1" applyAlignment="1">
      <alignment horizontal="center" vertical="top" wrapText="1"/>
    </xf>
    <xf numFmtId="164" fontId="18" fillId="0" borderId="0" xfId="0" applyFont="1" applyAlignment="1">
      <alignment/>
    </xf>
    <xf numFmtId="164" fontId="18" fillId="0" borderId="0" xfId="0" applyFont="1" applyBorder="1" applyAlignment="1">
      <alignment horizontal="left"/>
    </xf>
    <xf numFmtId="164" fontId="27" fillId="0" borderId="0" xfId="0" applyFont="1" applyAlignment="1">
      <alignment/>
    </xf>
    <xf numFmtId="164" fontId="25" fillId="0" borderId="10" xfId="0" applyFont="1" applyBorder="1" applyAlignment="1">
      <alignment horizontal="center" vertical="center" wrapText="1"/>
    </xf>
    <xf numFmtId="164" fontId="25" fillId="0" borderId="18" xfId="0" applyFont="1" applyBorder="1" applyAlignment="1">
      <alignment horizontal="center" vertical="center" wrapText="1"/>
    </xf>
    <xf numFmtId="164" fontId="25" fillId="0" borderId="10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top" wrapText="1"/>
    </xf>
    <xf numFmtId="164" fontId="24" fillId="0" borderId="10" xfId="0" applyFont="1" applyBorder="1" applyAlignment="1">
      <alignment horizontal="left" vertical="top" wrapText="1"/>
    </xf>
    <xf numFmtId="164" fontId="25" fillId="0" borderId="10" xfId="0" applyFont="1" applyBorder="1" applyAlignment="1">
      <alignment horizontal="left" vertical="top" wrapText="1"/>
    </xf>
    <xf numFmtId="164" fontId="25" fillId="0" borderId="10" xfId="0" applyFont="1" applyBorder="1" applyAlignment="1">
      <alignment vertical="top" wrapText="1"/>
    </xf>
    <xf numFmtId="165" fontId="25" fillId="0" borderId="11" xfId="0" applyNumberFormat="1" applyFont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center" vertical="center" wrapText="1"/>
    </xf>
    <xf numFmtId="166" fontId="25" fillId="24" borderId="10" xfId="0" applyNumberFormat="1" applyFont="1" applyFill="1" applyBorder="1" applyAlignment="1">
      <alignment horizontal="center" vertical="center" wrapText="1"/>
    </xf>
    <xf numFmtId="164" fontId="25" fillId="22" borderId="10" xfId="0" applyFont="1" applyFill="1" applyBorder="1" applyAlignment="1">
      <alignment horizontal="center" vertical="center" wrapText="1"/>
    </xf>
    <xf numFmtId="166" fontId="25" fillId="22" borderId="10" xfId="0" applyNumberFormat="1" applyFont="1" applyFill="1" applyBorder="1" applyAlignment="1">
      <alignment horizontal="center" vertical="center" wrapText="1"/>
    </xf>
    <xf numFmtId="166" fontId="25" fillId="0" borderId="10" xfId="0" applyNumberFormat="1" applyFont="1" applyFill="1" applyBorder="1" applyAlignment="1">
      <alignment horizontal="center" vertical="center" wrapText="1"/>
    </xf>
    <xf numFmtId="165" fontId="25" fillId="0" borderId="12" xfId="0" applyNumberFormat="1" applyFont="1" applyBorder="1" applyAlignment="1">
      <alignment horizontal="center" vertical="center" wrapText="1"/>
    </xf>
    <xf numFmtId="165" fontId="22" fillId="0" borderId="11" xfId="0" applyNumberFormat="1" applyFont="1" applyBorder="1" applyAlignment="1">
      <alignment horizontal="center" vertical="center" wrapText="1"/>
    </xf>
    <xf numFmtId="164" fontId="25" fillId="0" borderId="11" xfId="0" applyFont="1" applyBorder="1" applyAlignment="1">
      <alignment vertical="center" wrapText="1"/>
    </xf>
    <xf numFmtId="165" fontId="25" fillId="0" borderId="10" xfId="0" applyNumberFormat="1" applyFont="1" applyBorder="1" applyAlignment="1">
      <alignment horizontal="center" vertical="center" wrapText="1"/>
    </xf>
    <xf numFmtId="165" fontId="25" fillId="0" borderId="10" xfId="0" applyNumberFormat="1" applyFont="1" applyBorder="1" applyAlignment="1">
      <alignment horizontal="center" vertical="top" wrapText="1"/>
    </xf>
    <xf numFmtId="164" fontId="24" fillId="0" borderId="10" xfId="0" applyFont="1" applyBorder="1" applyAlignment="1">
      <alignment horizontal="center" vertical="center" wrapText="1"/>
    </xf>
    <xf numFmtId="166" fontId="24" fillId="0" borderId="10" xfId="0" applyNumberFormat="1" applyFont="1" applyFill="1" applyBorder="1" applyAlignment="1">
      <alignment horizontal="center" vertical="center" wrapText="1"/>
    </xf>
    <xf numFmtId="166" fontId="24" fillId="0" borderId="10" xfId="0" applyNumberFormat="1" applyFont="1" applyBorder="1" applyAlignment="1">
      <alignment horizontal="center" vertical="center" wrapText="1"/>
    </xf>
    <xf numFmtId="164" fontId="24" fillId="24" borderId="10" xfId="0" applyFont="1" applyFill="1" applyBorder="1" applyAlignment="1">
      <alignment horizontal="center" vertical="center" wrapText="1"/>
    </xf>
    <xf numFmtId="166" fontId="24" fillId="24" borderId="10" xfId="0" applyNumberFormat="1" applyFont="1" applyFill="1" applyBorder="1" applyAlignment="1">
      <alignment horizontal="center" vertical="center" wrapText="1"/>
    </xf>
    <xf numFmtId="164" fontId="24" fillId="22" borderId="10" xfId="0" applyFont="1" applyFill="1" applyBorder="1" applyAlignment="1">
      <alignment horizontal="center" vertical="center" wrapText="1"/>
    </xf>
    <xf numFmtId="166" fontId="24" fillId="22" borderId="10" xfId="0" applyNumberFormat="1" applyFont="1" applyFill="1" applyBorder="1" applyAlignment="1">
      <alignment horizontal="center" vertical="center" wrapText="1"/>
    </xf>
    <xf numFmtId="164" fontId="24" fillId="0" borderId="10" xfId="0" applyFont="1" applyBorder="1" applyAlignment="1">
      <alignment horizontal="center"/>
    </xf>
    <xf numFmtId="164" fontId="19" fillId="0" borderId="19" xfId="0" applyFont="1" applyBorder="1" applyAlignment="1">
      <alignment vertical="top" wrapText="1"/>
    </xf>
    <xf numFmtId="166" fontId="22" fillId="24" borderId="10" xfId="0" applyNumberFormat="1" applyFont="1" applyFill="1" applyBorder="1" applyAlignment="1" applyProtection="1">
      <alignment horizontal="center" vertical="center"/>
      <protection locked="0"/>
    </xf>
    <xf numFmtId="166" fontId="22" fillId="24" borderId="10" xfId="0" applyNumberFormat="1" applyFont="1" applyFill="1" applyBorder="1" applyAlignment="1" applyProtection="1">
      <alignment horizontal="center" vertical="center" wrapText="1"/>
      <protection hidden="1"/>
    </xf>
    <xf numFmtId="167" fontId="22" fillId="24" borderId="10" xfId="0" applyNumberFormat="1" applyFont="1" applyFill="1" applyBorder="1" applyAlignment="1">
      <alignment horizontal="center" vertical="center"/>
    </xf>
    <xf numFmtId="164" fontId="23" fillId="22" borderId="10" xfId="0" applyFont="1" applyFill="1" applyBorder="1" applyAlignment="1">
      <alignment horizontal="center" vertical="center"/>
    </xf>
    <xf numFmtId="166" fontId="24" fillId="24" borderId="10" xfId="0" applyNumberFormat="1" applyFont="1" applyFill="1" applyBorder="1" applyAlignment="1">
      <alignment horizontal="center"/>
    </xf>
    <xf numFmtId="164" fontId="0" fillId="0" borderId="0" xfId="0" applyAlignment="1">
      <alignment vertical="top"/>
    </xf>
    <xf numFmtId="164" fontId="20" fillId="0" borderId="0" xfId="0" applyFont="1" applyAlignment="1">
      <alignment wrapText="1"/>
    </xf>
    <xf numFmtId="164" fontId="20" fillId="0" borderId="0" xfId="0" applyFont="1" applyAlignment="1">
      <alignment vertical="top" wrapText="1"/>
    </xf>
    <xf numFmtId="164" fontId="20" fillId="0" borderId="0" xfId="0" applyFont="1" applyBorder="1" applyAlignment="1">
      <alignment horizontal="center" wrapText="1"/>
    </xf>
    <xf numFmtId="164" fontId="20" fillId="0" borderId="0" xfId="0" applyFont="1" applyBorder="1" applyAlignment="1">
      <alignment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/>
    </xf>
    <xf numFmtId="164" fontId="24" fillId="0" borderId="10" xfId="0" applyFont="1" applyBorder="1" applyAlignment="1">
      <alignment horizontal="left" vertical="center" wrapText="1"/>
    </xf>
    <xf numFmtId="164" fontId="23" fillId="0" borderId="10" xfId="0" applyFont="1" applyBorder="1" applyAlignment="1">
      <alignment horizontal="center" vertical="top" wrapText="1"/>
    </xf>
    <xf numFmtId="164" fontId="22" fillId="0" borderId="11" xfId="0" applyFont="1" applyBorder="1" applyAlignment="1">
      <alignment horizontal="center" vertical="center" wrapText="1"/>
    </xf>
    <xf numFmtId="166" fontId="0" fillId="0" borderId="0" xfId="0" applyNumberFormat="1" applyAlignment="1">
      <alignment/>
    </xf>
    <xf numFmtId="169" fontId="0" fillId="0" borderId="0" xfId="0" applyNumberFormat="1" applyAlignment="1">
      <alignment/>
    </xf>
    <xf numFmtId="165" fontId="25" fillId="0" borderId="10" xfId="0" applyNumberFormat="1" applyFont="1" applyBorder="1" applyAlignment="1">
      <alignment horizontal="center" vertical="center"/>
    </xf>
    <xf numFmtId="166" fontId="22" fillId="0" borderId="10" xfId="0" applyNumberFormat="1" applyFont="1" applyBorder="1" applyAlignment="1">
      <alignment horizontal="center" vertical="center" wrapText="1"/>
    </xf>
    <xf numFmtId="164" fontId="22" fillId="0" borderId="20" xfId="0" applyFont="1" applyBorder="1" applyAlignment="1">
      <alignment horizontal="center" vertical="center" wrapText="1"/>
    </xf>
    <xf numFmtId="164" fontId="0" fillId="0" borderId="10" xfId="0" applyBorder="1" applyAlignment="1">
      <alignment/>
    </xf>
    <xf numFmtId="166" fontId="22" fillId="0" borderId="10" xfId="0" applyNumberFormat="1" applyFont="1" applyFill="1" applyBorder="1" applyAlignment="1">
      <alignment horizontal="center" vertical="center" wrapText="1"/>
    </xf>
    <xf numFmtId="164" fontId="22" fillId="0" borderId="10" xfId="0" applyFont="1" applyBorder="1" applyAlignment="1">
      <alignment vertical="center" wrapText="1"/>
    </xf>
    <xf numFmtId="164" fontId="22" fillId="0" borderId="12" xfId="0" applyFont="1" applyBorder="1" applyAlignment="1">
      <alignment vertical="center" wrapText="1"/>
    </xf>
    <xf numFmtId="166" fontId="25" fillId="0" borderId="18" xfId="0" applyNumberFormat="1" applyFont="1" applyBorder="1" applyAlignment="1">
      <alignment horizontal="center" vertical="center"/>
    </xf>
    <xf numFmtId="164" fontId="22" fillId="0" borderId="10" xfId="0" applyFont="1" applyFill="1" applyBorder="1" applyAlignment="1">
      <alignment vertical="top" wrapText="1"/>
    </xf>
    <xf numFmtId="164" fontId="0" fillId="0" borderId="18" xfId="0" applyBorder="1" applyAlignment="1">
      <alignment/>
    </xf>
    <xf numFmtId="164" fontId="22" fillId="0" borderId="21" xfId="0" applyFont="1" applyBorder="1" applyAlignment="1">
      <alignment horizontal="center" vertical="center" wrapText="1"/>
    </xf>
    <xf numFmtId="164" fontId="22" fillId="0" borderId="14" xfId="0" applyFont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center" vertical="center"/>
    </xf>
    <xf numFmtId="164" fontId="23" fillId="0" borderId="11" xfId="0" applyFont="1" applyFill="1" applyBorder="1" applyAlignment="1">
      <alignment vertical="top" wrapText="1"/>
    </xf>
    <xf numFmtId="166" fontId="23" fillId="0" borderId="10" xfId="0" applyNumberFormat="1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0" xfId="0" applyFont="1" applyFill="1" applyBorder="1" applyAlignment="1">
      <alignment vertical="center" wrapText="1"/>
    </xf>
    <xf numFmtId="164" fontId="25" fillId="24" borderId="10" xfId="0" applyFont="1" applyFill="1" applyBorder="1" applyAlignment="1">
      <alignment horizontal="center" vertical="center"/>
    </xf>
    <xf numFmtId="164" fontId="22" fillId="24" borderId="10" xfId="0" applyFont="1" applyFill="1" applyBorder="1" applyAlignment="1">
      <alignment vertical="top" wrapText="1"/>
    </xf>
    <xf numFmtId="164" fontId="25" fillId="0" borderId="10" xfId="0" applyFont="1" applyFill="1" applyBorder="1" applyAlignment="1">
      <alignment horizontal="center" vertical="center"/>
    </xf>
    <xf numFmtId="164" fontId="22" fillId="0" borderId="10" xfId="0" applyFont="1" applyFill="1" applyBorder="1" applyAlignment="1">
      <alignment horizontal="center" vertical="center" wrapText="1"/>
    </xf>
    <xf numFmtId="164" fontId="0" fillId="24" borderId="10" xfId="0" applyFill="1" applyBorder="1" applyAlignment="1">
      <alignment/>
    </xf>
    <xf numFmtId="164" fontId="0" fillId="0" borderId="10" xfId="0" applyFill="1" applyBorder="1" applyAlignment="1">
      <alignment/>
    </xf>
    <xf numFmtId="164" fontId="22" fillId="0" borderId="14" xfId="0" applyFont="1" applyFill="1" applyBorder="1" applyAlignment="1">
      <alignment horizontal="center" vertical="center" wrapText="1"/>
    </xf>
    <xf numFmtId="164" fontId="22" fillId="0" borderId="12" xfId="0" applyFont="1" applyFill="1" applyBorder="1" applyAlignment="1">
      <alignment vertical="center" wrapText="1"/>
    </xf>
    <xf numFmtId="165" fontId="25" fillId="22" borderId="10" xfId="0" applyNumberFormat="1" applyFont="1" applyFill="1" applyBorder="1" applyAlignment="1">
      <alignment horizontal="center" vertical="center"/>
    </xf>
    <xf numFmtId="164" fontId="22" fillId="22" borderId="11" xfId="0" applyFont="1" applyFill="1" applyBorder="1" applyAlignment="1">
      <alignment vertical="top" wrapText="1"/>
    </xf>
    <xf numFmtId="166" fontId="23" fillId="22" borderId="10" xfId="0" applyNumberFormat="1" applyFont="1" applyFill="1" applyBorder="1" applyAlignment="1">
      <alignment horizontal="center" vertical="center" wrapText="1"/>
    </xf>
    <xf numFmtId="164" fontId="25" fillId="22" borderId="10" xfId="0" applyFont="1" applyFill="1" applyBorder="1" applyAlignment="1">
      <alignment horizontal="center" vertical="center"/>
    </xf>
    <xf numFmtId="164" fontId="22" fillId="22" borderId="10" xfId="0" applyFont="1" applyFill="1" applyBorder="1" applyAlignment="1">
      <alignment vertical="top" wrapText="1"/>
    </xf>
    <xf numFmtId="166" fontId="22" fillId="0" borderId="12" xfId="0" applyNumberFormat="1" applyFont="1" applyFill="1" applyBorder="1" applyAlignment="1">
      <alignment vertical="center" wrapText="1"/>
    </xf>
    <xf numFmtId="166" fontId="0" fillId="0" borderId="0" xfId="0" applyNumberFormat="1" applyBorder="1" applyAlignment="1">
      <alignment/>
    </xf>
    <xf numFmtId="166" fontId="22" fillId="0" borderId="0" xfId="0" applyNumberFormat="1" applyFont="1" applyFill="1" applyBorder="1" applyAlignment="1">
      <alignment horizontal="center" vertical="center" wrapText="1"/>
    </xf>
    <xf numFmtId="164" fontId="25" fillId="0" borderId="0" xfId="0" applyFont="1" applyAlignment="1">
      <alignment horizontal="center" vertical="center"/>
    </xf>
    <xf numFmtId="164" fontId="22" fillId="0" borderId="12" xfId="0" applyFont="1" applyFill="1" applyBorder="1" applyAlignment="1">
      <alignment horizontal="center" vertical="center" wrapText="1"/>
    </xf>
    <xf numFmtId="166" fontId="22" fillId="24" borderId="18" xfId="0" applyNumberFormat="1" applyFont="1" applyFill="1" applyBorder="1" applyAlignment="1">
      <alignment horizontal="center" vertical="center" wrapText="1"/>
    </xf>
    <xf numFmtId="166" fontId="22" fillId="24" borderId="13" xfId="0" applyNumberFormat="1" applyFont="1" applyFill="1" applyBorder="1" applyAlignment="1">
      <alignment horizontal="center" vertical="center" wrapText="1"/>
    </xf>
    <xf numFmtId="169" fontId="25" fillId="22" borderId="0" xfId="0" applyNumberFormat="1" applyFont="1" applyFill="1" applyAlignment="1">
      <alignment horizontal="center" vertical="center"/>
    </xf>
    <xf numFmtId="164" fontId="22" fillId="22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vertical="top" wrapText="1"/>
    </xf>
    <xf numFmtId="164" fontId="23" fillId="0" borderId="10" xfId="0" applyFont="1" applyFill="1" applyBorder="1" applyAlignment="1">
      <alignment horizontal="left" vertical="center" wrapText="1"/>
    </xf>
    <xf numFmtId="164" fontId="25" fillId="0" borderId="11" xfId="0" applyFont="1" applyFill="1" applyBorder="1" applyAlignment="1">
      <alignment horizontal="center" vertical="center"/>
    </xf>
    <xf numFmtId="164" fontId="25" fillId="0" borderId="10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9" fillId="0" borderId="14" xfId="0" applyFont="1" applyFill="1" applyBorder="1" applyAlignment="1">
      <alignment horizontal="center" vertical="center" wrapText="1"/>
    </xf>
    <xf numFmtId="164" fontId="28" fillId="0" borderId="10" xfId="0" applyFont="1" applyFill="1" applyBorder="1" applyAlignment="1">
      <alignment horizontal="center" vertical="top" wrapText="1"/>
    </xf>
    <xf numFmtId="164" fontId="25" fillId="0" borderId="0" xfId="0" applyFont="1" applyFill="1" applyAlignment="1">
      <alignment/>
    </xf>
    <xf numFmtId="164" fontId="25" fillId="0" borderId="0" xfId="0" applyFont="1" applyFill="1" applyAlignment="1">
      <alignment vertical="top"/>
    </xf>
    <xf numFmtId="164" fontId="0" fillId="0" borderId="0" xfId="0" applyFill="1" applyAlignment="1">
      <alignment/>
    </xf>
    <xf numFmtId="166" fontId="0" fillId="0" borderId="0" xfId="0" applyNumberFormat="1" applyFill="1" applyAlignment="1">
      <alignment/>
    </xf>
    <xf numFmtId="164" fontId="20" fillId="0" borderId="0" xfId="0" applyFont="1" applyFill="1" applyAlignment="1">
      <alignment/>
    </xf>
    <xf numFmtId="164" fontId="18" fillId="0" borderId="0" xfId="0" applyFont="1" applyFill="1" applyBorder="1" applyAlignment="1">
      <alignment vertical="top" wrapText="1"/>
    </xf>
    <xf numFmtId="164" fontId="26" fillId="0" borderId="0" xfId="0" applyFont="1" applyFill="1" applyAlignment="1">
      <alignment/>
    </xf>
    <xf numFmtId="164" fontId="18" fillId="0" borderId="0" xfId="0" applyFont="1" applyFill="1" applyAlignment="1">
      <alignment vertical="top" wrapText="1"/>
    </xf>
    <xf numFmtId="164" fontId="18" fillId="0" borderId="0" xfId="0" applyFont="1" applyFill="1" applyAlignment="1">
      <alignment horizontal="center" vertical="top" wrapText="1"/>
    </xf>
    <xf numFmtId="164" fontId="26" fillId="0" borderId="0" xfId="0" applyFont="1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Alignment="1">
      <alignment vertical="top"/>
    </xf>
    <xf numFmtId="164" fontId="18" fillId="0" borderId="0" xfId="0" applyFont="1" applyAlignment="1">
      <alignment/>
    </xf>
    <xf numFmtId="164" fontId="0" fillId="0" borderId="0" xfId="0" applyAlignment="1">
      <alignment/>
    </xf>
    <xf numFmtId="164" fontId="30" fillId="0" borderId="19" xfId="0" applyFont="1" applyBorder="1" applyAlignment="1">
      <alignment horizontal="center" vertical="center" wrapText="1"/>
    </xf>
    <xf numFmtId="164" fontId="18" fillId="0" borderId="10" xfId="0" applyFont="1" applyBorder="1" applyAlignment="1">
      <alignment/>
    </xf>
    <xf numFmtId="164" fontId="18" fillId="0" borderId="10" xfId="0" applyFont="1" applyBorder="1" applyAlignment="1">
      <alignment horizontal="center" vertical="top" wrapText="1"/>
    </xf>
    <xf numFmtId="164" fontId="18" fillId="0" borderId="10" xfId="0" applyFont="1" applyBorder="1" applyAlignment="1">
      <alignment horizontal="center" vertical="center" wrapText="1"/>
    </xf>
    <xf numFmtId="164" fontId="18" fillId="0" borderId="10" xfId="0" applyFont="1" applyBorder="1" applyAlignment="1">
      <alignment wrapText="1"/>
    </xf>
    <xf numFmtId="164" fontId="31" fillId="0" borderId="10" xfId="0" applyFont="1" applyBorder="1" applyAlignment="1">
      <alignment/>
    </xf>
    <xf numFmtId="164" fontId="31" fillId="0" borderId="10" xfId="0" applyFont="1" applyFill="1" applyBorder="1" applyAlignment="1">
      <alignment/>
    </xf>
    <xf numFmtId="164" fontId="18" fillId="0" borderId="10" xfId="0" applyFont="1" applyBorder="1" applyAlignment="1">
      <alignment vertical="center"/>
    </xf>
    <xf numFmtId="169" fontId="19" fillId="0" borderId="10" xfId="0" applyNumberFormat="1" applyFont="1" applyBorder="1" applyAlignment="1">
      <alignment/>
    </xf>
    <xf numFmtId="170" fontId="19" fillId="0" borderId="10" xfId="0" applyNumberFormat="1" applyFont="1" applyBorder="1" applyAlignment="1">
      <alignment/>
    </xf>
    <xf numFmtId="169" fontId="18" fillId="0" borderId="10" xfId="0" applyNumberFormat="1" applyFont="1" applyBorder="1" applyAlignment="1">
      <alignment/>
    </xf>
    <xf numFmtId="171" fontId="18" fillId="0" borderId="10" xfId="0" applyNumberFormat="1" applyFont="1" applyBorder="1" applyAlignment="1">
      <alignment/>
    </xf>
    <xf numFmtId="170" fontId="18" fillId="0" borderId="10" xfId="0" applyNumberFormat="1" applyFont="1" applyBorder="1" applyAlignment="1">
      <alignment/>
    </xf>
    <xf numFmtId="168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center" vertical="center"/>
    </xf>
    <xf numFmtId="165" fontId="18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right"/>
    </xf>
    <xf numFmtId="164" fontId="18" fillId="22" borderId="10" xfId="0" applyFont="1" applyFill="1" applyBorder="1" applyAlignment="1">
      <alignment vertical="center"/>
    </xf>
    <xf numFmtId="164" fontId="18" fillId="22" borderId="10" xfId="0" applyFont="1" applyFill="1" applyBorder="1" applyAlignment="1">
      <alignment/>
    </xf>
    <xf numFmtId="165" fontId="18" fillId="22" borderId="10" xfId="0" applyNumberFormat="1" applyFont="1" applyFill="1" applyBorder="1" applyAlignment="1">
      <alignment/>
    </xf>
    <xf numFmtId="164" fontId="18" fillId="22" borderId="10" xfId="0" applyFont="1" applyFill="1" applyBorder="1" applyAlignment="1">
      <alignment horizontal="right"/>
    </xf>
    <xf numFmtId="169" fontId="18" fillId="22" borderId="10" xfId="0" applyNumberFormat="1" applyFont="1" applyFill="1" applyBorder="1" applyAlignment="1">
      <alignment/>
    </xf>
    <xf numFmtId="170" fontId="18" fillId="22" borderId="10" xfId="0" applyNumberFormat="1" applyFont="1" applyFill="1" applyBorder="1" applyAlignment="1">
      <alignment/>
    </xf>
    <xf numFmtId="170" fontId="31" fillId="22" borderId="10" xfId="0" applyNumberFormat="1" applyFont="1" applyFill="1" applyBorder="1" applyAlignment="1">
      <alignment/>
    </xf>
    <xf numFmtId="170" fontId="31" fillId="22" borderId="10" xfId="0" applyNumberFormat="1" applyFont="1" applyFill="1" applyBorder="1" applyAlignment="1">
      <alignment/>
    </xf>
    <xf numFmtId="164" fontId="18" fillId="0" borderId="10" xfId="0" applyFont="1" applyBorder="1" applyAlignment="1">
      <alignment horizontal="left" wrapText="1"/>
    </xf>
    <xf numFmtId="170" fontId="31" fillId="0" borderId="10" xfId="0" applyNumberFormat="1" applyFont="1" applyBorder="1" applyAlignment="1">
      <alignment/>
    </xf>
    <xf numFmtId="170" fontId="31" fillId="0" borderId="10" xfId="0" applyNumberFormat="1" applyFont="1" applyFill="1" applyBorder="1" applyAlignment="1">
      <alignment/>
    </xf>
    <xf numFmtId="169" fontId="31" fillId="0" borderId="10" xfId="0" applyNumberFormat="1" applyFont="1" applyBorder="1" applyAlignment="1">
      <alignment/>
    </xf>
    <xf numFmtId="168" fontId="31" fillId="0" borderId="10" xfId="0" applyNumberFormat="1" applyFont="1" applyBorder="1" applyAlignment="1">
      <alignment/>
    </xf>
    <xf numFmtId="164" fontId="18" fillId="0" borderId="10" xfId="0" applyFont="1" applyBorder="1" applyAlignment="1">
      <alignment horizontal="left" vertical="center" wrapText="1"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25" fillId="0" borderId="0" xfId="0" applyFont="1" applyAlignment="1">
      <alignment wrapText="1"/>
    </xf>
    <xf numFmtId="164" fontId="18" fillId="0" borderId="0" xfId="0" applyFont="1" applyAlignment="1">
      <alignment horizontal="center"/>
    </xf>
    <xf numFmtId="164" fontId="25" fillId="0" borderId="11" xfId="0" applyFont="1" applyBorder="1" applyAlignment="1">
      <alignment horizontal="center" vertical="center" wrapText="1"/>
    </xf>
    <xf numFmtId="165" fontId="23" fillId="24" borderId="14" xfId="0" applyNumberFormat="1" applyFont="1" applyFill="1" applyBorder="1" applyAlignment="1">
      <alignment horizontal="center" vertical="center"/>
    </xf>
    <xf numFmtId="166" fontId="23" fillId="2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="75" zoomScaleNormal="75" zoomScaleSheetLayoutView="75" workbookViewId="0" topLeftCell="A1">
      <selection activeCell="O13" sqref="O13"/>
    </sheetView>
  </sheetViews>
  <sheetFormatPr defaultColWidth="9.140625" defaultRowHeight="12.75"/>
  <cols>
    <col min="1" max="1" width="5.7109375" style="0" customWidth="1"/>
    <col min="2" max="2" width="36.421875" style="0" customWidth="1"/>
    <col min="3" max="3" width="13.28125" style="0" customWidth="1"/>
    <col min="4" max="4" width="15.421875" style="0" customWidth="1"/>
    <col min="5" max="5" width="14.140625" style="0" customWidth="1"/>
    <col min="6" max="6" width="15.140625" style="0" customWidth="1"/>
    <col min="7" max="7" width="12.57421875" style="0" customWidth="1"/>
    <col min="8" max="8" width="13.7109375" style="0" customWidth="1"/>
    <col min="9" max="9" width="13.28125" style="0" customWidth="1"/>
    <col min="10" max="10" width="13.7109375" style="0" customWidth="1"/>
    <col min="11" max="11" width="15.7109375" style="0" customWidth="1"/>
    <col min="13" max="13" width="17.7109375" style="0" customWidth="1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0</v>
      </c>
    </row>
    <row r="2" spans="1:13" ht="19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5.75" customHeight="1">
      <c r="A3" s="3"/>
      <c r="B3" s="3"/>
      <c r="C3" s="3"/>
      <c r="D3" s="3"/>
      <c r="E3" s="4" t="s">
        <v>2</v>
      </c>
      <c r="F3" s="4"/>
      <c r="G3" s="4"/>
      <c r="H3" s="4"/>
      <c r="I3" s="4"/>
      <c r="J3" s="4"/>
      <c r="K3" s="4"/>
      <c r="L3" s="4"/>
      <c r="M3" s="4"/>
      <c r="N3" s="5"/>
    </row>
    <row r="4" spans="1:14" ht="15.75" customHeight="1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</row>
    <row r="5" spans="1:14" ht="15.7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5"/>
    </row>
    <row r="6" spans="1:14" ht="15.75" customHeight="1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</row>
    <row r="7" spans="1:14" ht="15.75" customHeight="1">
      <c r="A7" s="6"/>
      <c r="B7" s="6"/>
      <c r="C7" s="6"/>
      <c r="D7" s="6"/>
      <c r="E7" s="7"/>
      <c r="F7" s="7"/>
      <c r="G7" s="7"/>
      <c r="H7" s="7"/>
      <c r="I7" s="7"/>
      <c r="J7" s="7"/>
      <c r="K7" s="4"/>
      <c r="L7" s="4"/>
      <c r="M7" s="4"/>
      <c r="N7" s="5"/>
    </row>
    <row r="8" spans="1:13" ht="38.25" customHeight="1">
      <c r="A8" s="8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3.5" customHeight="1">
      <c r="M9" s="9"/>
    </row>
    <row r="10" spans="1:13" ht="23.25" customHeight="1">
      <c r="A10" s="10" t="s">
        <v>7</v>
      </c>
      <c r="B10" s="10" t="s">
        <v>8</v>
      </c>
      <c r="C10" s="10" t="s">
        <v>9</v>
      </c>
      <c r="D10" s="10" t="s">
        <v>10</v>
      </c>
      <c r="E10" s="10" t="s">
        <v>11</v>
      </c>
      <c r="F10" s="10"/>
      <c r="G10" s="10"/>
      <c r="H10" s="10"/>
      <c r="I10" s="10"/>
      <c r="J10" s="10" t="s">
        <v>12</v>
      </c>
      <c r="K10" s="10" t="s">
        <v>13</v>
      </c>
      <c r="L10" s="10" t="s">
        <v>14</v>
      </c>
      <c r="M10" s="10"/>
    </row>
    <row r="11" spans="1:13" ht="12" customHeight="1">
      <c r="A11" s="10"/>
      <c r="B11" s="10"/>
      <c r="C11" s="10"/>
      <c r="D11" s="10"/>
      <c r="E11" s="10" t="s">
        <v>15</v>
      </c>
      <c r="F11" s="10" t="s">
        <v>16</v>
      </c>
      <c r="G11" s="10"/>
      <c r="H11" s="10"/>
      <c r="I11" s="10"/>
      <c r="J11" s="10"/>
      <c r="K11" s="10"/>
      <c r="L11" s="10"/>
      <c r="M11" s="10"/>
    </row>
    <row r="12" spans="1:13" ht="25.5" customHeight="1">
      <c r="A12" s="10"/>
      <c r="B12" s="10"/>
      <c r="C12" s="10"/>
      <c r="D12" s="10"/>
      <c r="E12" s="10"/>
      <c r="F12" s="10" t="s">
        <v>17</v>
      </c>
      <c r="G12" s="10"/>
      <c r="H12" s="10"/>
      <c r="I12" s="10" t="s">
        <v>18</v>
      </c>
      <c r="J12" s="10"/>
      <c r="K12" s="10"/>
      <c r="L12" s="10"/>
      <c r="M12" s="10"/>
    </row>
    <row r="13" spans="1:13" ht="25.5" customHeight="1">
      <c r="A13" s="10"/>
      <c r="B13" s="10"/>
      <c r="C13" s="10"/>
      <c r="D13" s="10"/>
      <c r="E13" s="10"/>
      <c r="F13" s="10" t="s">
        <v>19</v>
      </c>
      <c r="G13" s="10" t="s">
        <v>20</v>
      </c>
      <c r="H13" s="10"/>
      <c r="I13" s="10"/>
      <c r="J13" s="10"/>
      <c r="K13" s="10"/>
      <c r="L13" s="10"/>
      <c r="M13" s="10"/>
    </row>
    <row r="14" spans="1:13" ht="57" customHeight="1">
      <c r="A14" s="10"/>
      <c r="B14" s="10"/>
      <c r="C14" s="10"/>
      <c r="D14" s="10"/>
      <c r="E14" s="10"/>
      <c r="F14" s="10"/>
      <c r="G14" s="10" t="s">
        <v>21</v>
      </c>
      <c r="H14" s="10" t="s">
        <v>22</v>
      </c>
      <c r="I14" s="10"/>
      <c r="J14" s="10"/>
      <c r="K14" s="10"/>
      <c r="L14" s="10"/>
      <c r="M14" s="10"/>
    </row>
    <row r="15" spans="1:13" ht="12.75" customHeight="1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  <c r="I15" s="11">
        <v>9</v>
      </c>
      <c r="J15" s="11">
        <v>10</v>
      </c>
      <c r="K15" s="11">
        <v>11</v>
      </c>
      <c r="L15" s="11">
        <v>12</v>
      </c>
      <c r="M15" s="11"/>
    </row>
    <row r="16" spans="1:13" ht="22.5" customHeight="1">
      <c r="A16" s="12">
        <v>1</v>
      </c>
      <c r="B16" s="13" t="s">
        <v>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8" customHeight="1">
      <c r="A17" s="14" t="s">
        <v>24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8" customHeight="1">
      <c r="A18" s="15" t="s">
        <v>25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</row>
    <row r="19" spans="1:13" ht="17.25" customHeight="1">
      <c r="A19" s="16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60" customHeight="1">
      <c r="A20" s="17" t="s">
        <v>27</v>
      </c>
      <c r="B20" s="18" t="s">
        <v>28</v>
      </c>
      <c r="C20" s="12" t="s">
        <v>29</v>
      </c>
      <c r="D20" s="19">
        <f>D21+D22+D23+D24+D25</f>
        <v>26889.40543</v>
      </c>
      <c r="E20" s="19">
        <f>E21+E22+E23+E24+E25</f>
        <v>0</v>
      </c>
      <c r="F20" s="19">
        <f>F21+F22+F23+F24+F25</f>
        <v>7400</v>
      </c>
      <c r="G20" s="19">
        <f>G21+G22+G23+G24+G25</f>
        <v>0</v>
      </c>
      <c r="H20" s="19">
        <f>H21+H22+H23+H24+H25</f>
        <v>7400</v>
      </c>
      <c r="I20" s="19">
        <f>I21+I22+I23+I24+I25</f>
        <v>19489.405430000003</v>
      </c>
      <c r="J20" s="19">
        <f>J21+J22+J23+J24+J25</f>
        <v>0</v>
      </c>
      <c r="K20" s="19"/>
      <c r="L20" s="10" t="s">
        <v>30</v>
      </c>
      <c r="M20" s="10"/>
    </row>
    <row r="21" spans="1:13" ht="90" customHeight="1">
      <c r="A21" s="20" t="s">
        <v>31</v>
      </c>
      <c r="B21" s="21" t="s">
        <v>32</v>
      </c>
      <c r="C21" s="22" t="s">
        <v>29</v>
      </c>
      <c r="D21" s="23">
        <f>F21+I21</f>
        <v>6823.96</v>
      </c>
      <c r="E21" s="23">
        <v>0</v>
      </c>
      <c r="F21" s="24">
        <v>3700</v>
      </c>
      <c r="G21" s="24">
        <v>0</v>
      </c>
      <c r="H21" s="24">
        <v>3700</v>
      </c>
      <c r="I21" s="23">
        <v>3123.96</v>
      </c>
      <c r="J21" s="23">
        <v>0</v>
      </c>
      <c r="K21" s="21" t="s">
        <v>33</v>
      </c>
      <c r="L21" s="10"/>
      <c r="M21" s="10"/>
    </row>
    <row r="22" spans="1:13" ht="60" customHeight="1">
      <c r="A22" s="25" t="s">
        <v>34</v>
      </c>
      <c r="B22" s="21" t="s">
        <v>35</v>
      </c>
      <c r="C22" s="22" t="s">
        <v>29</v>
      </c>
      <c r="D22" s="23">
        <f aca="true" t="shared" si="0" ref="D22:D23">I22</f>
        <v>2006.512</v>
      </c>
      <c r="E22" s="23">
        <v>0</v>
      </c>
      <c r="F22" s="24">
        <v>0</v>
      </c>
      <c r="G22" s="24">
        <v>0</v>
      </c>
      <c r="H22" s="24">
        <v>0</v>
      </c>
      <c r="I22" s="23">
        <v>2006.512</v>
      </c>
      <c r="J22" s="23">
        <v>0</v>
      </c>
      <c r="K22" s="21" t="s">
        <v>33</v>
      </c>
      <c r="L22" s="10"/>
      <c r="M22" s="10"/>
    </row>
    <row r="23" spans="1:13" ht="90" customHeight="1">
      <c r="A23" s="25" t="s">
        <v>36</v>
      </c>
      <c r="B23" s="21" t="s">
        <v>37</v>
      </c>
      <c r="C23" s="22" t="s">
        <v>29</v>
      </c>
      <c r="D23" s="23">
        <f t="shared" si="0"/>
        <v>12683.80934</v>
      </c>
      <c r="E23" s="23">
        <v>0</v>
      </c>
      <c r="F23" s="24">
        <v>0</v>
      </c>
      <c r="G23" s="24">
        <v>0</v>
      </c>
      <c r="H23" s="24">
        <v>0</v>
      </c>
      <c r="I23" s="23">
        <v>12683.80934</v>
      </c>
      <c r="J23" s="23">
        <v>0</v>
      </c>
      <c r="K23" s="21" t="s">
        <v>33</v>
      </c>
      <c r="L23" s="10"/>
      <c r="M23" s="10"/>
    </row>
    <row r="24" spans="1:13" ht="85.5" customHeight="1">
      <c r="A24" s="25" t="s">
        <v>38</v>
      </c>
      <c r="B24" s="26" t="s">
        <v>39</v>
      </c>
      <c r="C24" s="22" t="s">
        <v>29</v>
      </c>
      <c r="D24" s="23">
        <f>F24+I24</f>
        <v>3544.21058</v>
      </c>
      <c r="E24" s="23">
        <v>0</v>
      </c>
      <c r="F24" s="24">
        <v>3349.47358</v>
      </c>
      <c r="G24" s="24">
        <v>0</v>
      </c>
      <c r="H24" s="24">
        <f aca="true" t="shared" si="1" ref="H24:H25">F24</f>
        <v>3349.47358</v>
      </c>
      <c r="I24" s="23">
        <v>194.737</v>
      </c>
      <c r="J24" s="23">
        <v>0</v>
      </c>
      <c r="K24" s="21" t="s">
        <v>33</v>
      </c>
      <c r="L24" s="10" t="s">
        <v>30</v>
      </c>
      <c r="M24" s="10"/>
    </row>
    <row r="25" spans="1:13" ht="90" customHeight="1">
      <c r="A25" s="25" t="s">
        <v>40</v>
      </c>
      <c r="B25" s="10" t="s">
        <v>41</v>
      </c>
      <c r="C25" s="22" t="s">
        <v>29</v>
      </c>
      <c r="D25" s="23">
        <f>I25+F25</f>
        <v>1830.9135099999999</v>
      </c>
      <c r="E25" s="23">
        <v>0</v>
      </c>
      <c r="F25" s="24">
        <v>350.52642</v>
      </c>
      <c r="G25" s="24">
        <v>0</v>
      </c>
      <c r="H25" s="24">
        <f t="shared" si="1"/>
        <v>350.52642</v>
      </c>
      <c r="I25" s="23">
        <v>1480.38709</v>
      </c>
      <c r="J25" s="23">
        <v>0</v>
      </c>
      <c r="K25" s="21" t="s">
        <v>33</v>
      </c>
      <c r="L25" s="10"/>
      <c r="M25" s="10"/>
    </row>
    <row r="26" spans="1:13" ht="60" customHeight="1">
      <c r="A26" s="25" t="s">
        <v>42</v>
      </c>
      <c r="B26" s="18" t="s">
        <v>43</v>
      </c>
      <c r="C26" s="27" t="s">
        <v>44</v>
      </c>
      <c r="D26" s="28">
        <f>D27+D28+D29+D30+D31</f>
        <v>9567.085579999999</v>
      </c>
      <c r="E26" s="28">
        <f>E27+E28+E29+E30+E31</f>
        <v>0</v>
      </c>
      <c r="F26" s="28">
        <f>F27+F28+F29+F30+F31</f>
        <v>3000</v>
      </c>
      <c r="G26" s="28">
        <f>G27+G28+G29+G30+G31</f>
        <v>0</v>
      </c>
      <c r="H26" s="28">
        <f>H27+H28+H29+H30+H31</f>
        <v>3000</v>
      </c>
      <c r="I26" s="28">
        <f>I27+I28+I29+I30+I31</f>
        <v>6567.08558</v>
      </c>
      <c r="J26" s="28">
        <f>J27+J28+J29+J30+J31</f>
        <v>0</v>
      </c>
      <c r="K26" s="21"/>
      <c r="L26" s="10"/>
      <c r="M26" s="10"/>
    </row>
    <row r="27" spans="1:13" ht="90" customHeight="1">
      <c r="A27" s="25" t="s">
        <v>45</v>
      </c>
      <c r="B27" s="21" t="s">
        <v>46</v>
      </c>
      <c r="C27" s="22" t="s">
        <v>44</v>
      </c>
      <c r="D27" s="23">
        <f aca="true" t="shared" si="2" ref="D27:D28">I27</f>
        <v>1749.60071</v>
      </c>
      <c r="E27" s="23">
        <v>0</v>
      </c>
      <c r="F27" s="24">
        <v>0</v>
      </c>
      <c r="G27" s="24">
        <v>0</v>
      </c>
      <c r="H27" s="24">
        <v>0</v>
      </c>
      <c r="I27" s="23">
        <v>1749.60071</v>
      </c>
      <c r="J27" s="23">
        <v>0</v>
      </c>
      <c r="K27" s="21" t="s">
        <v>33</v>
      </c>
      <c r="L27" s="10"/>
      <c r="M27" s="10"/>
    </row>
    <row r="28" spans="1:13" ht="99.75" customHeight="1">
      <c r="A28" s="25" t="s">
        <v>47</v>
      </c>
      <c r="B28" s="21" t="s">
        <v>48</v>
      </c>
      <c r="C28" s="22" t="s">
        <v>44</v>
      </c>
      <c r="D28" s="23">
        <f t="shared" si="2"/>
        <v>2755.477</v>
      </c>
      <c r="E28" s="23">
        <v>0</v>
      </c>
      <c r="F28" s="24">
        <v>0</v>
      </c>
      <c r="G28" s="24">
        <v>0</v>
      </c>
      <c r="H28" s="24">
        <v>0</v>
      </c>
      <c r="I28" s="23">
        <v>2755.477</v>
      </c>
      <c r="J28" s="23">
        <v>0</v>
      </c>
      <c r="K28" s="21" t="s">
        <v>33</v>
      </c>
      <c r="L28" s="10"/>
      <c r="M28" s="10"/>
    </row>
    <row r="29" spans="1:13" ht="90" customHeight="1">
      <c r="A29" s="25" t="s">
        <v>49</v>
      </c>
      <c r="B29" s="21" t="s">
        <v>50</v>
      </c>
      <c r="C29" s="22" t="s">
        <v>44</v>
      </c>
      <c r="D29" s="23">
        <f aca="true" t="shared" si="3" ref="D29:D31">F29+I29</f>
        <v>3107.066</v>
      </c>
      <c r="E29" s="23">
        <v>0</v>
      </c>
      <c r="F29" s="24">
        <v>1838.14025</v>
      </c>
      <c r="G29" s="24">
        <v>0</v>
      </c>
      <c r="H29" s="24">
        <f>F29</f>
        <v>1838.14025</v>
      </c>
      <c r="I29" s="23">
        <v>1268.92575</v>
      </c>
      <c r="J29" s="23">
        <v>0</v>
      </c>
      <c r="K29" s="21" t="s">
        <v>33</v>
      </c>
      <c r="L29" s="10"/>
      <c r="M29" s="10"/>
    </row>
    <row r="30" spans="1:13" ht="90" customHeight="1">
      <c r="A30" s="25" t="s">
        <v>51</v>
      </c>
      <c r="B30" s="21" t="s">
        <v>52</v>
      </c>
      <c r="C30" s="22" t="s">
        <v>44</v>
      </c>
      <c r="D30" s="23">
        <f t="shared" si="3"/>
        <v>1954.94187</v>
      </c>
      <c r="E30" s="23">
        <v>0</v>
      </c>
      <c r="F30" s="24">
        <f>H30</f>
        <v>1161.85975</v>
      </c>
      <c r="G30" s="24">
        <v>0</v>
      </c>
      <c r="H30" s="24">
        <v>1161.85975</v>
      </c>
      <c r="I30" s="23">
        <v>793.08212</v>
      </c>
      <c r="J30" s="23">
        <v>0</v>
      </c>
      <c r="K30" s="21" t="s">
        <v>33</v>
      </c>
      <c r="L30" s="10"/>
      <c r="M30" s="10"/>
    </row>
    <row r="31" spans="1:13" ht="99.75" customHeight="1">
      <c r="A31" s="25" t="s">
        <v>53</v>
      </c>
      <c r="B31" s="21" t="s">
        <v>54</v>
      </c>
      <c r="C31" s="22" t="s">
        <v>44</v>
      </c>
      <c r="D31" s="23">
        <f t="shared" si="3"/>
        <v>0</v>
      </c>
      <c r="E31" s="23">
        <v>0</v>
      </c>
      <c r="F31" s="24">
        <v>0</v>
      </c>
      <c r="G31" s="24">
        <v>0</v>
      </c>
      <c r="H31" s="24">
        <v>0</v>
      </c>
      <c r="I31" s="23">
        <v>0</v>
      </c>
      <c r="J31" s="23">
        <v>0</v>
      </c>
      <c r="K31" s="21" t="s">
        <v>33</v>
      </c>
      <c r="L31" s="10"/>
      <c r="M31" s="10"/>
    </row>
    <row r="32" spans="1:13" ht="60" customHeight="1">
      <c r="A32" s="25" t="s">
        <v>55</v>
      </c>
      <c r="B32" s="29" t="s">
        <v>43</v>
      </c>
      <c r="C32" s="27" t="s">
        <v>56</v>
      </c>
      <c r="D32" s="28">
        <f>D33+D34+D35</f>
        <v>2171.085</v>
      </c>
      <c r="E32" s="28">
        <f>E33+E48+E34+E35</f>
        <v>0</v>
      </c>
      <c r="F32" s="28">
        <v>0</v>
      </c>
      <c r="G32" s="28">
        <v>0</v>
      </c>
      <c r="H32" s="28">
        <f>H33+H48+H34+H35</f>
        <v>0</v>
      </c>
      <c r="I32" s="28">
        <f>I33+I34+I35</f>
        <v>2171.085</v>
      </c>
      <c r="J32" s="28">
        <f>J33+J48+J34+J35</f>
        <v>0</v>
      </c>
      <c r="K32" s="21"/>
      <c r="L32" s="30" t="s">
        <v>30</v>
      </c>
      <c r="M32" s="30"/>
    </row>
    <row r="33" spans="1:13" ht="87.75" customHeight="1">
      <c r="A33" s="25" t="s">
        <v>57</v>
      </c>
      <c r="B33" s="31" t="s">
        <v>58</v>
      </c>
      <c r="C33" s="22" t="s">
        <v>59</v>
      </c>
      <c r="D33" s="23">
        <f>I33+H33</f>
        <v>0</v>
      </c>
      <c r="E33" s="23">
        <v>0</v>
      </c>
      <c r="F33" s="24">
        <f>G33+H33</f>
        <v>0</v>
      </c>
      <c r="G33" s="24">
        <v>0</v>
      </c>
      <c r="H33" s="24">
        <v>0</v>
      </c>
      <c r="I33" s="23">
        <v>0</v>
      </c>
      <c r="J33" s="23">
        <v>0</v>
      </c>
      <c r="K33" s="21" t="s">
        <v>33</v>
      </c>
      <c r="L33" s="30"/>
      <c r="M33" s="30"/>
    </row>
    <row r="34" spans="1:13" ht="99.75" customHeight="1">
      <c r="A34" s="25" t="s">
        <v>60</v>
      </c>
      <c r="B34" s="21" t="s">
        <v>54</v>
      </c>
      <c r="C34" s="22" t="s">
        <v>56</v>
      </c>
      <c r="D34" s="23">
        <f aca="true" t="shared" si="4" ref="D34:D35">F34+I34</f>
        <v>0</v>
      </c>
      <c r="E34" s="23">
        <v>0</v>
      </c>
      <c r="F34" s="24">
        <v>0</v>
      </c>
      <c r="G34" s="24">
        <v>0</v>
      </c>
      <c r="H34" s="24">
        <v>0</v>
      </c>
      <c r="I34" s="23">
        <v>0</v>
      </c>
      <c r="J34" s="23">
        <v>0</v>
      </c>
      <c r="K34" s="21" t="s">
        <v>33</v>
      </c>
      <c r="L34" s="30"/>
      <c r="M34" s="30"/>
    </row>
    <row r="35" spans="1:13" ht="99.75" customHeight="1">
      <c r="A35" s="25" t="s">
        <v>61</v>
      </c>
      <c r="B35" s="31" t="s">
        <v>62</v>
      </c>
      <c r="C35" s="22" t="s">
        <v>56</v>
      </c>
      <c r="D35" s="23">
        <f t="shared" si="4"/>
        <v>2171.085</v>
      </c>
      <c r="E35" s="23">
        <v>0</v>
      </c>
      <c r="F35" s="24">
        <v>0</v>
      </c>
      <c r="G35" s="24">
        <v>0</v>
      </c>
      <c r="H35" s="24">
        <v>0</v>
      </c>
      <c r="I35" s="23">
        <v>2171.085</v>
      </c>
      <c r="J35" s="23">
        <v>0</v>
      </c>
      <c r="K35" s="21" t="s">
        <v>33</v>
      </c>
      <c r="L35" s="30"/>
      <c r="M35" s="30"/>
    </row>
    <row r="36" spans="1:13" ht="60" customHeight="1">
      <c r="A36" s="25" t="s">
        <v>63</v>
      </c>
      <c r="B36" s="29" t="s">
        <v>43</v>
      </c>
      <c r="C36" s="32" t="s">
        <v>64</v>
      </c>
      <c r="D36" s="28">
        <f>D37+D38+D39+D40+D41</f>
        <v>1414.4731</v>
      </c>
      <c r="E36" s="28">
        <v>0</v>
      </c>
      <c r="F36" s="28">
        <v>0</v>
      </c>
      <c r="G36" s="28">
        <v>0</v>
      </c>
      <c r="H36" s="28">
        <v>0</v>
      </c>
      <c r="I36" s="28">
        <f>I37+I38+I39+I40+I41</f>
        <v>1414.4731</v>
      </c>
      <c r="J36" s="28">
        <v>0</v>
      </c>
      <c r="K36" s="21" t="s">
        <v>33</v>
      </c>
      <c r="L36" s="30"/>
      <c r="M36" s="30"/>
    </row>
    <row r="37" spans="1:13" ht="60" customHeight="1">
      <c r="A37" s="33" t="s">
        <v>65</v>
      </c>
      <c r="B37" s="34" t="s">
        <v>66</v>
      </c>
      <c r="C37" s="34" t="s">
        <v>64</v>
      </c>
      <c r="D37" s="35">
        <f aca="true" t="shared" si="5" ref="D37:D44">I37</f>
        <v>0</v>
      </c>
      <c r="E37" s="35">
        <v>0</v>
      </c>
      <c r="F37" s="36">
        <v>0</v>
      </c>
      <c r="G37" s="36">
        <v>0</v>
      </c>
      <c r="H37" s="36">
        <v>0</v>
      </c>
      <c r="I37" s="35">
        <v>0</v>
      </c>
      <c r="J37" s="35">
        <v>0</v>
      </c>
      <c r="K37" s="21"/>
      <c r="L37" s="30"/>
      <c r="M37" s="30"/>
    </row>
    <row r="38" spans="1:13" ht="60" customHeight="1">
      <c r="A38" s="33" t="s">
        <v>67</v>
      </c>
      <c r="B38" s="34" t="s">
        <v>68</v>
      </c>
      <c r="C38" s="34" t="s">
        <v>64</v>
      </c>
      <c r="D38" s="35">
        <f t="shared" si="5"/>
        <v>1414.4731</v>
      </c>
      <c r="E38" s="35">
        <v>0</v>
      </c>
      <c r="F38" s="36">
        <v>0</v>
      </c>
      <c r="G38" s="36">
        <v>0</v>
      </c>
      <c r="H38" s="36">
        <v>0</v>
      </c>
      <c r="I38" s="35">
        <v>1414.4731</v>
      </c>
      <c r="J38" s="35">
        <v>0</v>
      </c>
      <c r="K38" s="21"/>
      <c r="L38" s="30"/>
      <c r="M38" s="30"/>
    </row>
    <row r="39" spans="1:13" ht="60" customHeight="1">
      <c r="A39" s="33" t="s">
        <v>69</v>
      </c>
      <c r="B39" s="34" t="s">
        <v>70</v>
      </c>
      <c r="C39" s="34" t="s">
        <v>64</v>
      </c>
      <c r="D39" s="35">
        <f t="shared" si="5"/>
        <v>0</v>
      </c>
      <c r="E39" s="35">
        <v>0</v>
      </c>
      <c r="F39" s="36">
        <v>0</v>
      </c>
      <c r="G39" s="36">
        <v>0</v>
      </c>
      <c r="H39" s="36">
        <v>0</v>
      </c>
      <c r="I39" s="35">
        <v>0</v>
      </c>
      <c r="J39" s="35">
        <v>0</v>
      </c>
      <c r="K39" s="21"/>
      <c r="L39" s="30"/>
      <c r="M39" s="30"/>
    </row>
    <row r="40" spans="1:13" ht="105" customHeight="1">
      <c r="A40" s="33" t="s">
        <v>71</v>
      </c>
      <c r="B40" s="37" t="s">
        <v>72</v>
      </c>
      <c r="C40" s="34" t="s">
        <v>64</v>
      </c>
      <c r="D40" s="35">
        <f t="shared" si="5"/>
        <v>0</v>
      </c>
      <c r="E40" s="35">
        <v>0</v>
      </c>
      <c r="F40" s="36">
        <v>0</v>
      </c>
      <c r="G40" s="36">
        <v>0</v>
      </c>
      <c r="H40" s="36">
        <v>0</v>
      </c>
      <c r="I40" s="35">
        <v>0</v>
      </c>
      <c r="J40" s="35">
        <v>0</v>
      </c>
      <c r="K40" s="21"/>
      <c r="L40" s="30"/>
      <c r="M40" s="30"/>
    </row>
    <row r="41" spans="1:13" ht="60" customHeight="1">
      <c r="A41" s="33" t="s">
        <v>73</v>
      </c>
      <c r="B41" s="34" t="s">
        <v>74</v>
      </c>
      <c r="C41" s="34" t="s">
        <v>64</v>
      </c>
      <c r="D41" s="35">
        <f t="shared" si="5"/>
        <v>0</v>
      </c>
      <c r="E41" s="35">
        <v>0</v>
      </c>
      <c r="F41" s="36">
        <v>0</v>
      </c>
      <c r="G41" s="36">
        <v>0</v>
      </c>
      <c r="H41" s="36">
        <v>0</v>
      </c>
      <c r="I41" s="35">
        <v>0</v>
      </c>
      <c r="J41" s="35">
        <v>0</v>
      </c>
      <c r="K41" s="21" t="s">
        <v>33</v>
      </c>
      <c r="L41" s="38" t="s">
        <v>30</v>
      </c>
      <c r="M41" s="38"/>
    </row>
    <row r="42" spans="1:13" ht="30" customHeight="1">
      <c r="A42" s="25" t="s">
        <v>75</v>
      </c>
      <c r="B42" s="29" t="s">
        <v>43</v>
      </c>
      <c r="C42" s="32" t="s">
        <v>59</v>
      </c>
      <c r="D42" s="28">
        <f t="shared" si="5"/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1"/>
      <c r="L42" s="38"/>
      <c r="M42" s="38"/>
    </row>
    <row r="43" spans="1:13" ht="30.75" customHeight="1">
      <c r="A43" s="25"/>
      <c r="B43" s="29"/>
      <c r="C43" s="32" t="s">
        <v>76</v>
      </c>
      <c r="D43" s="28">
        <f t="shared" si="5"/>
        <v>2000</v>
      </c>
      <c r="E43" s="28">
        <v>0</v>
      </c>
      <c r="F43" s="28">
        <v>0</v>
      </c>
      <c r="G43" s="28">
        <v>0</v>
      </c>
      <c r="H43" s="28">
        <v>0</v>
      </c>
      <c r="I43" s="28">
        <v>2000</v>
      </c>
      <c r="J43" s="28">
        <v>0</v>
      </c>
      <c r="K43" s="21"/>
      <c r="L43" s="38"/>
      <c r="M43" s="38"/>
    </row>
    <row r="44" spans="1:13" ht="27.75" customHeight="1">
      <c r="A44" s="25"/>
      <c r="B44" s="29"/>
      <c r="C44" s="32" t="s">
        <v>77</v>
      </c>
      <c r="D44" s="28">
        <f t="shared" si="5"/>
        <v>2000</v>
      </c>
      <c r="E44" s="28">
        <v>0</v>
      </c>
      <c r="F44" s="28">
        <v>0</v>
      </c>
      <c r="G44" s="28">
        <v>0</v>
      </c>
      <c r="H44" s="28">
        <v>0</v>
      </c>
      <c r="I44" s="28">
        <v>2000</v>
      </c>
      <c r="J44" s="28">
        <v>0</v>
      </c>
      <c r="K44" s="21"/>
      <c r="L44" s="38"/>
      <c r="M44" s="38"/>
    </row>
    <row r="45" spans="1:13" ht="30" customHeight="1">
      <c r="A45" s="39" t="s">
        <v>78</v>
      </c>
      <c r="B45" s="40" t="s">
        <v>79</v>
      </c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1:13" ht="20.25" customHeight="1">
      <c r="A46" s="41" t="s">
        <v>80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1.75" customHeight="1">
      <c r="A47" s="41" t="s">
        <v>81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</row>
    <row r="48" spans="1:13" ht="99.75" customHeight="1">
      <c r="A48" s="25" t="s">
        <v>82</v>
      </c>
      <c r="B48" s="31" t="s">
        <v>83</v>
      </c>
      <c r="C48" s="32" t="s">
        <v>56</v>
      </c>
      <c r="D48" s="23">
        <f>F48+I48</f>
        <v>8686.589</v>
      </c>
      <c r="E48" s="23">
        <v>0</v>
      </c>
      <c r="F48" s="24">
        <f>G48+H48</f>
        <v>6000</v>
      </c>
      <c r="G48" s="24">
        <v>6000</v>
      </c>
      <c r="H48" s="24">
        <v>0</v>
      </c>
      <c r="I48" s="23">
        <v>2686.589</v>
      </c>
      <c r="J48" s="23">
        <v>0</v>
      </c>
      <c r="K48" s="21" t="s">
        <v>33</v>
      </c>
      <c r="L48" s="20" t="s">
        <v>30</v>
      </c>
      <c r="M48" s="20"/>
    </row>
    <row r="49" spans="1:13" ht="60" customHeight="1">
      <c r="A49" s="25" t="s">
        <v>84</v>
      </c>
      <c r="B49" s="31" t="s">
        <v>85</v>
      </c>
      <c r="C49" s="32" t="s">
        <v>64</v>
      </c>
      <c r="D49" s="23">
        <f>D50+D51</f>
        <v>8250.4416</v>
      </c>
      <c r="E49" s="23">
        <v>0</v>
      </c>
      <c r="F49" s="24">
        <f>F50+F51</f>
        <v>6000</v>
      </c>
      <c r="G49" s="24">
        <f>G50+G51</f>
        <v>6000</v>
      </c>
      <c r="H49" s="24">
        <v>0</v>
      </c>
      <c r="I49" s="23">
        <f>I50+I51</f>
        <v>2250.4416</v>
      </c>
      <c r="J49" s="23">
        <v>0</v>
      </c>
      <c r="K49" s="21" t="s">
        <v>33</v>
      </c>
      <c r="L49" s="20"/>
      <c r="M49" s="20"/>
    </row>
    <row r="50" spans="1:13" ht="113.25" customHeight="1">
      <c r="A50" s="25" t="s">
        <v>86</v>
      </c>
      <c r="B50" s="31" t="s">
        <v>87</v>
      </c>
      <c r="C50" s="32" t="s">
        <v>64</v>
      </c>
      <c r="D50" s="23">
        <f aca="true" t="shared" si="6" ref="D50:D54">F50+I50</f>
        <v>6626.0722000000005</v>
      </c>
      <c r="E50" s="23">
        <v>0</v>
      </c>
      <c r="F50" s="24">
        <f aca="true" t="shared" si="7" ref="F50:F51">G50+H50</f>
        <v>4800.082</v>
      </c>
      <c r="G50" s="24">
        <v>4800.082</v>
      </c>
      <c r="H50" s="24">
        <v>0</v>
      </c>
      <c r="I50" s="23">
        <v>1825.9902</v>
      </c>
      <c r="J50" s="23">
        <v>0</v>
      </c>
      <c r="K50" s="21"/>
      <c r="L50" s="20"/>
      <c r="M50" s="20"/>
    </row>
    <row r="51" spans="1:13" ht="48" customHeight="1">
      <c r="A51" s="42" t="s">
        <v>88</v>
      </c>
      <c r="B51" s="31" t="s">
        <v>89</v>
      </c>
      <c r="C51" s="32" t="s">
        <v>64</v>
      </c>
      <c r="D51" s="23">
        <f t="shared" si="6"/>
        <v>1624.3693999999998</v>
      </c>
      <c r="E51" s="23">
        <v>0</v>
      </c>
      <c r="F51" s="24">
        <f t="shared" si="7"/>
        <v>1199.918</v>
      </c>
      <c r="G51" s="24">
        <v>1199.918</v>
      </c>
      <c r="H51" s="24">
        <v>0</v>
      </c>
      <c r="I51" s="23">
        <v>424.4514</v>
      </c>
      <c r="J51" s="23">
        <v>0</v>
      </c>
      <c r="K51" s="21"/>
      <c r="L51" s="20"/>
      <c r="M51" s="20"/>
    </row>
    <row r="52" spans="1:13" ht="93" customHeight="1">
      <c r="A52" s="25" t="s">
        <v>90</v>
      </c>
      <c r="B52" s="43" t="s">
        <v>91</v>
      </c>
      <c r="C52" s="32" t="s">
        <v>59</v>
      </c>
      <c r="D52" s="23">
        <f t="shared" si="6"/>
        <v>8228.414</v>
      </c>
      <c r="E52" s="23">
        <v>0</v>
      </c>
      <c r="F52" s="24">
        <f aca="true" t="shared" si="8" ref="F52:F54">G52</f>
        <v>6000</v>
      </c>
      <c r="G52" s="24">
        <v>6000</v>
      </c>
      <c r="H52" s="24">
        <v>0</v>
      </c>
      <c r="I52" s="23">
        <v>2228.414</v>
      </c>
      <c r="J52" s="23">
        <v>0</v>
      </c>
      <c r="K52" s="21"/>
      <c r="L52" s="20"/>
      <c r="M52" s="20"/>
    </row>
    <row r="53" spans="1:13" ht="72" customHeight="1">
      <c r="A53" s="44" t="s">
        <v>92</v>
      </c>
      <c r="B53" s="45" t="s">
        <v>93</v>
      </c>
      <c r="C53" s="32" t="s">
        <v>76</v>
      </c>
      <c r="D53" s="23">
        <f t="shared" si="6"/>
        <v>1500</v>
      </c>
      <c r="E53" s="23">
        <v>0</v>
      </c>
      <c r="F53" s="24">
        <f t="shared" si="8"/>
        <v>0</v>
      </c>
      <c r="G53" s="24">
        <v>0</v>
      </c>
      <c r="H53" s="24">
        <v>0</v>
      </c>
      <c r="I53" s="23">
        <v>1500</v>
      </c>
      <c r="J53" s="23">
        <v>0</v>
      </c>
      <c r="K53" s="21" t="s">
        <v>33</v>
      </c>
      <c r="L53" s="20"/>
      <c r="M53" s="20"/>
    </row>
    <row r="54" spans="1:13" ht="72" customHeight="1">
      <c r="A54" s="44" t="s">
        <v>94</v>
      </c>
      <c r="B54" s="45" t="s">
        <v>93</v>
      </c>
      <c r="C54" s="32" t="s">
        <v>77</v>
      </c>
      <c r="D54" s="23">
        <f t="shared" si="6"/>
        <v>1500</v>
      </c>
      <c r="E54" s="23">
        <v>0</v>
      </c>
      <c r="F54" s="24">
        <f t="shared" si="8"/>
        <v>0</v>
      </c>
      <c r="G54" s="24">
        <v>0</v>
      </c>
      <c r="H54" s="24">
        <v>0</v>
      </c>
      <c r="I54" s="23">
        <v>1500</v>
      </c>
      <c r="J54" s="23">
        <v>0</v>
      </c>
      <c r="K54" s="21"/>
      <c r="L54" s="20"/>
      <c r="M54" s="20"/>
    </row>
    <row r="55" spans="1:13" ht="24.75" customHeight="1">
      <c r="A55" s="32"/>
      <c r="B55" s="32" t="s">
        <v>95</v>
      </c>
      <c r="C55" s="22" t="s">
        <v>29</v>
      </c>
      <c r="D55" s="28">
        <f>D20</f>
        <v>26889.40543</v>
      </c>
      <c r="E55" s="28">
        <v>0</v>
      </c>
      <c r="F55" s="28">
        <f>F20</f>
        <v>7400</v>
      </c>
      <c r="G55" s="28">
        <v>0</v>
      </c>
      <c r="H55" s="28">
        <f>H20</f>
        <v>7400</v>
      </c>
      <c r="I55" s="28">
        <f>I20</f>
        <v>19489.405430000003</v>
      </c>
      <c r="J55" s="28">
        <v>0</v>
      </c>
      <c r="K55" s="21" t="s">
        <v>96</v>
      </c>
      <c r="L55" s="20"/>
      <c r="M55" s="20"/>
    </row>
    <row r="56" spans="1:13" ht="24.75" customHeight="1">
      <c r="A56" s="32"/>
      <c r="B56" s="32"/>
      <c r="C56" s="22" t="s">
        <v>44</v>
      </c>
      <c r="D56" s="28">
        <f>D26</f>
        <v>9567.085579999999</v>
      </c>
      <c r="E56" s="28">
        <f>E26</f>
        <v>0</v>
      </c>
      <c r="F56" s="28">
        <f>F26</f>
        <v>3000</v>
      </c>
      <c r="G56" s="28">
        <f>G26</f>
        <v>0</v>
      </c>
      <c r="H56" s="28">
        <f>H26</f>
        <v>3000</v>
      </c>
      <c r="I56" s="28">
        <f>I26</f>
        <v>6567.08558</v>
      </c>
      <c r="J56" s="28">
        <f>J26</f>
        <v>0</v>
      </c>
      <c r="K56" s="21"/>
      <c r="L56" s="20"/>
      <c r="M56" s="20"/>
    </row>
    <row r="57" spans="1:13" ht="24.75" customHeight="1">
      <c r="A57" s="32"/>
      <c r="B57" s="32"/>
      <c r="C57" s="21" t="s">
        <v>56</v>
      </c>
      <c r="D57" s="28">
        <f>D32+D48</f>
        <v>10857.673999999999</v>
      </c>
      <c r="E57" s="28">
        <f>E32</f>
        <v>0</v>
      </c>
      <c r="F57" s="28">
        <f>F48</f>
        <v>6000</v>
      </c>
      <c r="G57" s="28">
        <f aca="true" t="shared" si="9" ref="G57:G58">G48</f>
        <v>6000</v>
      </c>
      <c r="H57" s="28">
        <f>H48</f>
        <v>0</v>
      </c>
      <c r="I57" s="28">
        <f>I32+I48</f>
        <v>4857.674</v>
      </c>
      <c r="J57" s="28">
        <v>0</v>
      </c>
      <c r="K57" s="21"/>
      <c r="L57" s="20"/>
      <c r="M57" s="20"/>
    </row>
    <row r="58" spans="1:13" ht="24.75" customHeight="1">
      <c r="A58" s="32"/>
      <c r="B58" s="32"/>
      <c r="C58" s="21" t="s">
        <v>64</v>
      </c>
      <c r="D58" s="28">
        <f>F58+I58</f>
        <v>9664.914700000001</v>
      </c>
      <c r="E58" s="28">
        <f>E36</f>
        <v>0</v>
      </c>
      <c r="F58" s="28">
        <f>G58</f>
        <v>6000</v>
      </c>
      <c r="G58" s="28">
        <f t="shared" si="9"/>
        <v>6000</v>
      </c>
      <c r="H58" s="28">
        <f>H36</f>
        <v>0</v>
      </c>
      <c r="I58" s="28">
        <f>I49+I36</f>
        <v>3664.9147000000003</v>
      </c>
      <c r="J58" s="28">
        <f>J36</f>
        <v>0</v>
      </c>
      <c r="K58" s="21"/>
      <c r="L58" s="20"/>
      <c r="M58" s="20"/>
    </row>
    <row r="59" spans="1:13" ht="24.75" customHeight="1">
      <c r="A59" s="32"/>
      <c r="B59" s="32"/>
      <c r="C59" s="34" t="s">
        <v>59</v>
      </c>
      <c r="D59" s="46">
        <f>D52+D42</f>
        <v>8228.414</v>
      </c>
      <c r="E59" s="46">
        <f>E42</f>
        <v>0</v>
      </c>
      <c r="F59" s="46">
        <f aca="true" t="shared" si="10" ref="F59:F61">F52</f>
        <v>6000</v>
      </c>
      <c r="G59" s="46">
        <f>G52</f>
        <v>6000</v>
      </c>
      <c r="H59" s="46">
        <f>H42</f>
        <v>0</v>
      </c>
      <c r="I59" s="46">
        <f aca="true" t="shared" si="11" ref="I59:I61">I52+I42</f>
        <v>2228.414</v>
      </c>
      <c r="J59" s="46">
        <f>J42</f>
        <v>0</v>
      </c>
      <c r="K59" s="21"/>
      <c r="L59" s="20"/>
      <c r="M59" s="20"/>
    </row>
    <row r="60" spans="1:13" ht="24.75" customHeight="1">
      <c r="A60" s="32"/>
      <c r="B60" s="32"/>
      <c r="C60" s="10" t="s">
        <v>76</v>
      </c>
      <c r="D60" s="28">
        <f aca="true" t="shared" si="12" ref="D60:D61">F60+I60</f>
        <v>3500</v>
      </c>
      <c r="E60" s="28">
        <v>0</v>
      </c>
      <c r="F60" s="28">
        <f t="shared" si="10"/>
        <v>0</v>
      </c>
      <c r="G60" s="28">
        <f aca="true" t="shared" si="13" ref="G60:G61">F53</f>
        <v>0</v>
      </c>
      <c r="H60" s="28">
        <v>0</v>
      </c>
      <c r="I60" s="28">
        <f t="shared" si="11"/>
        <v>3500</v>
      </c>
      <c r="J60" s="28">
        <v>0</v>
      </c>
      <c r="K60" s="21"/>
      <c r="L60" s="20"/>
      <c r="M60" s="20"/>
    </row>
    <row r="61" spans="1:13" ht="24.75" customHeight="1">
      <c r="A61" s="32"/>
      <c r="B61" s="32"/>
      <c r="C61" s="10" t="s">
        <v>77</v>
      </c>
      <c r="D61" s="28">
        <f t="shared" si="12"/>
        <v>3500</v>
      </c>
      <c r="E61" s="28">
        <v>0</v>
      </c>
      <c r="F61" s="28">
        <f t="shared" si="10"/>
        <v>0</v>
      </c>
      <c r="G61" s="28">
        <f t="shared" si="13"/>
        <v>0</v>
      </c>
      <c r="H61" s="28">
        <v>0</v>
      </c>
      <c r="I61" s="28">
        <f t="shared" si="11"/>
        <v>3500</v>
      </c>
      <c r="J61" s="28">
        <v>0</v>
      </c>
      <c r="K61" s="21"/>
      <c r="L61" s="20"/>
      <c r="M61" s="20"/>
    </row>
    <row r="62" spans="1:13" ht="24.75" customHeight="1">
      <c r="A62" s="32"/>
      <c r="B62" s="32"/>
      <c r="C62" s="27" t="s">
        <v>97</v>
      </c>
      <c r="D62" s="28">
        <f>D55+D56+D57+D58+D59+D60+D61</f>
        <v>72207.49371</v>
      </c>
      <c r="E62" s="28">
        <f>E55+E56+E57+E58+E59</f>
        <v>0</v>
      </c>
      <c r="F62" s="28">
        <f>F55+F56+F57+F58+F59+F60</f>
        <v>28400</v>
      </c>
      <c r="G62" s="28">
        <f>G57+G58+G59+G60+G61</f>
        <v>18000</v>
      </c>
      <c r="H62" s="28">
        <f>H55+H56</f>
        <v>10400</v>
      </c>
      <c r="I62" s="28">
        <f>I55+I56+I57+I58+I59+I60+I61</f>
        <v>43807.493709999995</v>
      </c>
      <c r="J62" s="28">
        <f>J55+J56+J57+J58+J59</f>
        <v>0</v>
      </c>
      <c r="K62" s="21"/>
      <c r="L62" s="20"/>
      <c r="M62" s="20"/>
    </row>
    <row r="63" spans="1:13" ht="18" customHeight="1">
      <c r="A63" s="47"/>
      <c r="B63" s="48"/>
      <c r="C63" s="49"/>
      <c r="D63" s="50"/>
      <c r="E63" s="50"/>
      <c r="F63" s="50"/>
      <c r="G63" s="50"/>
      <c r="H63" s="50"/>
      <c r="I63" s="50"/>
      <c r="J63" s="51"/>
      <c r="K63" s="47"/>
      <c r="L63" s="52"/>
      <c r="M63" s="52"/>
    </row>
    <row r="64" spans="2:9" ht="27" customHeight="1">
      <c r="B64" s="5"/>
      <c r="C64" s="5"/>
      <c r="D64" s="5"/>
      <c r="G64" s="53"/>
      <c r="H64" s="53"/>
      <c r="I64" s="53"/>
    </row>
    <row r="65" ht="15">
      <c r="B65" s="54"/>
    </row>
    <row r="66" spans="2:9" ht="31.5" customHeight="1">
      <c r="B66" s="54"/>
      <c r="G66" s="53"/>
      <c r="H66" s="53"/>
      <c r="I66" s="53"/>
    </row>
    <row r="67" ht="15">
      <c r="B67" s="54"/>
    </row>
    <row r="68" spans="2:9" ht="24.75" customHeight="1">
      <c r="B68" s="54"/>
      <c r="G68" s="53"/>
      <c r="H68" s="53"/>
      <c r="I68" s="53"/>
    </row>
    <row r="69" ht="15">
      <c r="B69" s="54"/>
    </row>
    <row r="70" spans="2:9" ht="30" customHeight="1">
      <c r="B70" s="54"/>
      <c r="G70" s="53"/>
      <c r="H70" s="53"/>
      <c r="I70" s="53"/>
    </row>
    <row r="71" ht="15">
      <c r="B71" s="54"/>
    </row>
    <row r="72" spans="2:11" ht="24" customHeight="1">
      <c r="B72" s="55"/>
      <c r="C72" s="55"/>
      <c r="D72" s="55"/>
      <c r="E72" s="55"/>
      <c r="F72" s="55"/>
      <c r="G72" s="56"/>
      <c r="H72" s="56"/>
      <c r="I72" s="56"/>
      <c r="J72" s="55"/>
      <c r="K72" s="55"/>
    </row>
  </sheetData>
  <sheetProtection selectLockedCells="1" selectUnlockedCells="1"/>
  <mergeCells count="51">
    <mergeCell ref="A2:M2"/>
    <mergeCell ref="A3:D3"/>
    <mergeCell ref="E3:M3"/>
    <mergeCell ref="A4:M4"/>
    <mergeCell ref="A5:M5"/>
    <mergeCell ref="A6:M6"/>
    <mergeCell ref="K7:M7"/>
    <mergeCell ref="A8:M8"/>
    <mergeCell ref="A10:A14"/>
    <mergeCell ref="B10:B14"/>
    <mergeCell ref="C10:C14"/>
    <mergeCell ref="D10:D14"/>
    <mergeCell ref="E10:I10"/>
    <mergeCell ref="J10:J14"/>
    <mergeCell ref="K10:K14"/>
    <mergeCell ref="L10:M14"/>
    <mergeCell ref="E11:E14"/>
    <mergeCell ref="F11:I11"/>
    <mergeCell ref="F12:H12"/>
    <mergeCell ref="I12:I14"/>
    <mergeCell ref="F13:F14"/>
    <mergeCell ref="G13:H13"/>
    <mergeCell ref="L15:M15"/>
    <mergeCell ref="B16:M16"/>
    <mergeCell ref="A17:M17"/>
    <mergeCell ref="A18:M18"/>
    <mergeCell ref="A19:M19"/>
    <mergeCell ref="L20:M23"/>
    <mergeCell ref="L24:M31"/>
    <mergeCell ref="L32:M40"/>
    <mergeCell ref="K36:K40"/>
    <mergeCell ref="K41:K44"/>
    <mergeCell ref="L41:M44"/>
    <mergeCell ref="A42:A44"/>
    <mergeCell ref="B42:B44"/>
    <mergeCell ref="B45:M45"/>
    <mergeCell ref="A46:M46"/>
    <mergeCell ref="A47:M47"/>
    <mergeCell ref="L48:M52"/>
    <mergeCell ref="K49:K52"/>
    <mergeCell ref="K53:K54"/>
    <mergeCell ref="L53:M54"/>
    <mergeCell ref="A55:A62"/>
    <mergeCell ref="B55:B62"/>
    <mergeCell ref="K55:K62"/>
    <mergeCell ref="L55:M62"/>
    <mergeCell ref="G64:I64"/>
    <mergeCell ref="G66:I66"/>
    <mergeCell ref="G68:I68"/>
    <mergeCell ref="G70:I70"/>
    <mergeCell ref="G72:I72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4"/>
  <rowBreaks count="4" manualBreakCount="4">
    <brk id="23" max="255" man="1"/>
    <brk id="31" max="255" man="1"/>
    <brk id="40" max="255" man="1"/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201"/>
  <sheetViews>
    <sheetView view="pageBreakPreview" zoomScale="75" zoomScaleNormal="75" zoomScaleSheetLayoutView="75" workbookViewId="0" topLeftCell="A166">
      <selection activeCell="A174" sqref="A174"/>
    </sheetView>
  </sheetViews>
  <sheetFormatPr defaultColWidth="9.140625" defaultRowHeight="12.75"/>
  <cols>
    <col min="1" max="1" width="7.8515625" style="0" customWidth="1"/>
    <col min="2" max="2" width="27.8515625" style="0" customWidth="1"/>
    <col min="3" max="10" width="14.7109375" style="0" customWidth="1"/>
    <col min="11" max="11" width="16.421875" style="0" customWidth="1"/>
    <col min="12" max="12" width="19.00390625" style="0" customWidth="1"/>
  </cols>
  <sheetData>
    <row r="1" spans="1:13" ht="21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7"/>
    </row>
    <row r="2" spans="1:13" ht="21" customHeight="1">
      <c r="A2" s="4" t="s">
        <v>99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</row>
    <row r="3" spans="1:13" ht="21" customHeight="1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ht="21" customHeight="1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</row>
    <row r="5" spans="1:13" ht="15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</row>
    <row r="6" spans="1:12" ht="15">
      <c r="A6" s="58"/>
      <c r="J6" s="4"/>
      <c r="K6" s="4"/>
      <c r="L6" s="4"/>
    </row>
    <row r="7" spans="1:12" ht="33" customHeight="1">
      <c r="A7" s="59" t="s">
        <v>100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ht="1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8.75" customHeight="1">
      <c r="A9" s="10" t="s">
        <v>7</v>
      </c>
      <c r="B9" s="10" t="s">
        <v>101</v>
      </c>
      <c r="C9" s="10" t="s">
        <v>9</v>
      </c>
      <c r="D9" s="10" t="s">
        <v>10</v>
      </c>
      <c r="E9" s="10" t="s">
        <v>102</v>
      </c>
      <c r="F9" s="10"/>
      <c r="G9" s="10"/>
      <c r="H9" s="10"/>
      <c r="I9" s="10"/>
      <c r="J9" s="10" t="s">
        <v>103</v>
      </c>
      <c r="K9" s="10" t="s">
        <v>104</v>
      </c>
      <c r="L9" s="10" t="s">
        <v>105</v>
      </c>
    </row>
    <row r="10" spans="1:12" ht="18" customHeight="1">
      <c r="A10" s="10"/>
      <c r="B10" s="10"/>
      <c r="C10" s="10"/>
      <c r="D10" s="10"/>
      <c r="E10" s="10" t="s">
        <v>106</v>
      </c>
      <c r="F10" s="10" t="s">
        <v>16</v>
      </c>
      <c r="G10" s="10"/>
      <c r="H10" s="10"/>
      <c r="I10" s="10"/>
      <c r="J10" s="10"/>
      <c r="K10" s="10"/>
      <c r="L10" s="10"/>
    </row>
    <row r="11" spans="1:12" ht="27" customHeight="1">
      <c r="A11" s="10"/>
      <c r="B11" s="10"/>
      <c r="C11" s="10"/>
      <c r="D11" s="10"/>
      <c r="E11" s="10"/>
      <c r="F11" s="10" t="s">
        <v>107</v>
      </c>
      <c r="G11" s="10"/>
      <c r="H11" s="10"/>
      <c r="I11" s="10" t="s">
        <v>108</v>
      </c>
      <c r="J11" s="10"/>
      <c r="K11" s="10"/>
      <c r="L11" s="10"/>
    </row>
    <row r="12" spans="1:12" ht="18.75" customHeight="1">
      <c r="A12" s="10"/>
      <c r="B12" s="10"/>
      <c r="C12" s="10"/>
      <c r="D12" s="10"/>
      <c r="E12" s="10"/>
      <c r="F12" s="10" t="s">
        <v>19</v>
      </c>
      <c r="G12" s="10" t="s">
        <v>20</v>
      </c>
      <c r="H12" s="10"/>
      <c r="I12" s="10"/>
      <c r="J12" s="10"/>
      <c r="K12" s="10"/>
      <c r="L12" s="10"/>
    </row>
    <row r="13" spans="1:12" ht="40.5" customHeight="1">
      <c r="A13" s="10"/>
      <c r="B13" s="10"/>
      <c r="C13" s="10"/>
      <c r="D13" s="10"/>
      <c r="E13" s="10"/>
      <c r="F13" s="10"/>
      <c r="G13" s="10" t="s">
        <v>21</v>
      </c>
      <c r="H13" s="10" t="s">
        <v>22</v>
      </c>
      <c r="I13" s="10"/>
      <c r="J13" s="10"/>
      <c r="K13" s="10"/>
      <c r="L13" s="10"/>
    </row>
    <row r="14" spans="1:12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</row>
    <row r="15" spans="1:12" ht="21" customHeight="1">
      <c r="A15" s="61">
        <v>1</v>
      </c>
      <c r="B15" s="62" t="s">
        <v>109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</row>
    <row r="16" spans="1:12" ht="21.75" customHeight="1">
      <c r="A16" s="15" t="s">
        <v>110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</row>
    <row r="17" spans="1:12" ht="12.75" customHeight="1">
      <c r="A17" s="15" t="s">
        <v>111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1.2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</row>
    <row r="19" spans="1:12" ht="20.25" customHeight="1">
      <c r="A19" s="16" t="s">
        <v>26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</row>
    <row r="20" spans="1:13" ht="19.5" customHeight="1">
      <c r="A20" s="20" t="s">
        <v>27</v>
      </c>
      <c r="B20" s="21" t="s">
        <v>112</v>
      </c>
      <c r="C20" s="22" t="s">
        <v>29</v>
      </c>
      <c r="D20" s="23">
        <f aca="true" t="shared" si="0" ref="D20:D26">I20</f>
        <v>1087.928</v>
      </c>
      <c r="E20" s="23">
        <v>0</v>
      </c>
      <c r="F20" s="23">
        <v>0</v>
      </c>
      <c r="G20" s="23">
        <v>0</v>
      </c>
      <c r="H20" s="23">
        <v>0</v>
      </c>
      <c r="I20" s="23">
        <v>1087.928</v>
      </c>
      <c r="J20" s="63">
        <v>0</v>
      </c>
      <c r="K20" s="22" t="s">
        <v>113</v>
      </c>
      <c r="L20" s="30" t="s">
        <v>114</v>
      </c>
      <c r="M20" s="64"/>
    </row>
    <row r="21" spans="1:13" ht="19.5" customHeight="1">
      <c r="A21" s="20"/>
      <c r="B21" s="21"/>
      <c r="C21" s="10" t="s">
        <v>44</v>
      </c>
      <c r="D21" s="23">
        <f t="shared" si="0"/>
        <v>1087.445</v>
      </c>
      <c r="E21" s="23">
        <v>0</v>
      </c>
      <c r="F21" s="23">
        <v>0</v>
      </c>
      <c r="G21" s="23">
        <v>0</v>
      </c>
      <c r="H21" s="23">
        <v>0</v>
      </c>
      <c r="I21" s="23">
        <v>1087.445</v>
      </c>
      <c r="J21" s="63">
        <v>0</v>
      </c>
      <c r="K21" s="22"/>
      <c r="L21" s="30"/>
      <c r="M21" s="64"/>
    </row>
    <row r="22" spans="1:13" ht="19.5" customHeight="1">
      <c r="A22" s="20"/>
      <c r="B22" s="21"/>
      <c r="C22" s="21" t="s">
        <v>56</v>
      </c>
      <c r="D22" s="23">
        <f t="shared" si="0"/>
        <v>1130.876</v>
      </c>
      <c r="E22" s="23">
        <v>0</v>
      </c>
      <c r="F22" s="23">
        <v>0</v>
      </c>
      <c r="G22" s="23">
        <v>0</v>
      </c>
      <c r="H22" s="23">
        <v>0</v>
      </c>
      <c r="I22" s="23">
        <v>1130.876</v>
      </c>
      <c r="J22" s="23">
        <v>0</v>
      </c>
      <c r="K22" s="22"/>
      <c r="L22" s="30"/>
      <c r="M22" s="64"/>
    </row>
    <row r="23" spans="1:13" ht="19.5" customHeight="1">
      <c r="A23" s="20"/>
      <c r="B23" s="21"/>
      <c r="C23" s="21" t="s">
        <v>64</v>
      </c>
      <c r="D23" s="23">
        <f t="shared" si="0"/>
        <v>1250</v>
      </c>
      <c r="E23" s="23">
        <v>0</v>
      </c>
      <c r="F23" s="23">
        <v>0</v>
      </c>
      <c r="G23" s="23">
        <v>0</v>
      </c>
      <c r="H23" s="23">
        <v>0</v>
      </c>
      <c r="I23" s="23">
        <v>1250</v>
      </c>
      <c r="J23" s="23">
        <v>0</v>
      </c>
      <c r="K23" s="22"/>
      <c r="L23" s="30"/>
      <c r="M23" s="64"/>
    </row>
    <row r="24" spans="1:13" ht="19.5" customHeight="1">
      <c r="A24" s="20"/>
      <c r="B24" s="21"/>
      <c r="C24" s="34" t="s">
        <v>59</v>
      </c>
      <c r="D24" s="35">
        <f t="shared" si="0"/>
        <v>1287.5</v>
      </c>
      <c r="E24" s="35">
        <v>0</v>
      </c>
      <c r="F24" s="35">
        <v>0</v>
      </c>
      <c r="G24" s="35">
        <v>0</v>
      </c>
      <c r="H24" s="35">
        <v>0</v>
      </c>
      <c r="I24" s="35">
        <v>1287.5</v>
      </c>
      <c r="J24" s="35">
        <v>0</v>
      </c>
      <c r="K24" s="22"/>
      <c r="L24" s="30"/>
      <c r="M24" s="64"/>
    </row>
    <row r="25" spans="1:13" ht="19.5" customHeight="1">
      <c r="A25" s="20"/>
      <c r="B25" s="21"/>
      <c r="C25" s="21" t="s">
        <v>76</v>
      </c>
      <c r="D25" s="23">
        <f t="shared" si="0"/>
        <v>1300</v>
      </c>
      <c r="E25" s="23">
        <v>0</v>
      </c>
      <c r="F25" s="23">
        <v>0</v>
      </c>
      <c r="G25" s="23">
        <v>0</v>
      </c>
      <c r="H25" s="23">
        <v>0</v>
      </c>
      <c r="I25" s="23">
        <v>1300</v>
      </c>
      <c r="J25" s="23">
        <v>0</v>
      </c>
      <c r="K25" s="22"/>
      <c r="L25" s="30"/>
      <c r="M25" s="64"/>
    </row>
    <row r="26" spans="1:13" ht="19.5" customHeight="1">
      <c r="A26" s="20"/>
      <c r="B26" s="21"/>
      <c r="C26" s="21" t="s">
        <v>77</v>
      </c>
      <c r="D26" s="23">
        <f t="shared" si="0"/>
        <v>1300</v>
      </c>
      <c r="E26" s="23">
        <v>0</v>
      </c>
      <c r="F26" s="23">
        <v>0</v>
      </c>
      <c r="G26" s="23">
        <v>0</v>
      </c>
      <c r="H26" s="23">
        <v>0</v>
      </c>
      <c r="I26" s="23">
        <v>1300</v>
      </c>
      <c r="J26" s="23">
        <v>0</v>
      </c>
      <c r="K26" s="22"/>
      <c r="L26" s="30"/>
      <c r="M26" s="64"/>
    </row>
    <row r="27" spans="1:13" ht="19.5" customHeight="1">
      <c r="A27" s="20" t="s">
        <v>42</v>
      </c>
      <c r="B27" s="21" t="s">
        <v>115</v>
      </c>
      <c r="C27" s="22" t="s">
        <v>29</v>
      </c>
      <c r="D27" s="23">
        <f aca="true" t="shared" si="1" ref="D27:D29">E27+I27</f>
        <v>120.6</v>
      </c>
      <c r="E27" s="23">
        <v>120.6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2" t="s">
        <v>113</v>
      </c>
      <c r="L27" s="30"/>
      <c r="M27" s="64"/>
    </row>
    <row r="28" spans="1:13" ht="19.5" customHeight="1">
      <c r="A28" s="20"/>
      <c r="B28" s="21"/>
      <c r="C28" s="21" t="s">
        <v>44</v>
      </c>
      <c r="D28" s="23">
        <f t="shared" si="1"/>
        <v>120.6</v>
      </c>
      <c r="E28" s="23">
        <v>120.6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2"/>
      <c r="L28" s="30"/>
      <c r="M28" s="64"/>
    </row>
    <row r="29" spans="1:13" ht="19.5" customHeight="1">
      <c r="A29" s="20"/>
      <c r="B29" s="21"/>
      <c r="C29" s="21" t="s">
        <v>56</v>
      </c>
      <c r="D29" s="65">
        <f t="shared" si="1"/>
        <v>123.3</v>
      </c>
      <c r="E29" s="65">
        <v>123.3</v>
      </c>
      <c r="F29" s="23">
        <v>0</v>
      </c>
      <c r="G29" s="23">
        <v>0</v>
      </c>
      <c r="H29" s="23">
        <v>0</v>
      </c>
      <c r="I29" s="65">
        <v>0</v>
      </c>
      <c r="J29" s="65">
        <v>0</v>
      </c>
      <c r="K29" s="22"/>
      <c r="L29" s="30"/>
      <c r="M29" s="66"/>
    </row>
    <row r="30" spans="1:13" ht="19.5" customHeight="1">
      <c r="A30" s="20"/>
      <c r="B30" s="21"/>
      <c r="C30" s="21" t="s">
        <v>64</v>
      </c>
      <c r="D30" s="65">
        <f aca="true" t="shared" si="2" ref="D30:D33">E30</f>
        <v>123.3</v>
      </c>
      <c r="E30" s="65">
        <v>123.3</v>
      </c>
      <c r="F30" s="23">
        <v>0</v>
      </c>
      <c r="G30" s="23">
        <v>0</v>
      </c>
      <c r="H30" s="23">
        <v>0</v>
      </c>
      <c r="I30" s="65">
        <v>0</v>
      </c>
      <c r="J30" s="65">
        <v>0</v>
      </c>
      <c r="K30" s="22"/>
      <c r="L30" s="30"/>
      <c r="M30" s="66"/>
    </row>
    <row r="31" spans="1:13" ht="19.5" customHeight="1">
      <c r="A31" s="20"/>
      <c r="B31" s="21"/>
      <c r="C31" s="34" t="s">
        <v>59</v>
      </c>
      <c r="D31" s="67">
        <f t="shared" si="2"/>
        <v>123.3</v>
      </c>
      <c r="E31" s="67">
        <v>123.3</v>
      </c>
      <c r="F31" s="35">
        <v>0</v>
      </c>
      <c r="G31" s="35">
        <v>0</v>
      </c>
      <c r="H31" s="35">
        <v>0</v>
      </c>
      <c r="I31" s="67">
        <v>0</v>
      </c>
      <c r="J31" s="67">
        <v>0</v>
      </c>
      <c r="K31" s="22"/>
      <c r="L31" s="30"/>
      <c r="M31" s="66"/>
    </row>
    <row r="32" spans="1:13" ht="19.5" customHeight="1">
      <c r="A32" s="20"/>
      <c r="B32" s="21"/>
      <c r="C32" s="21" t="s">
        <v>76</v>
      </c>
      <c r="D32" s="65">
        <f t="shared" si="2"/>
        <v>123.3</v>
      </c>
      <c r="E32" s="65">
        <v>123.3</v>
      </c>
      <c r="F32" s="23">
        <v>0</v>
      </c>
      <c r="G32" s="23">
        <v>0</v>
      </c>
      <c r="H32" s="23">
        <v>0</v>
      </c>
      <c r="I32" s="65">
        <v>0</v>
      </c>
      <c r="J32" s="65">
        <v>0</v>
      </c>
      <c r="K32" s="22"/>
      <c r="L32" s="30"/>
      <c r="M32" s="66"/>
    </row>
    <row r="33" spans="1:13" ht="19.5" customHeight="1">
      <c r="A33" s="20"/>
      <c r="B33" s="21"/>
      <c r="C33" s="21" t="s">
        <v>77</v>
      </c>
      <c r="D33" s="65">
        <f t="shared" si="2"/>
        <v>123.3</v>
      </c>
      <c r="E33" s="65">
        <v>123.3</v>
      </c>
      <c r="F33" s="23">
        <v>0</v>
      </c>
      <c r="G33" s="23">
        <v>0</v>
      </c>
      <c r="H33" s="23">
        <v>0</v>
      </c>
      <c r="I33" s="65">
        <v>0</v>
      </c>
      <c r="J33" s="65">
        <v>0</v>
      </c>
      <c r="K33" s="22"/>
      <c r="L33" s="30"/>
      <c r="M33" s="66"/>
    </row>
    <row r="34" spans="1:14" ht="19.5" customHeight="1">
      <c r="A34" s="20" t="s">
        <v>55</v>
      </c>
      <c r="B34" s="21" t="s">
        <v>116</v>
      </c>
      <c r="C34" s="22" t="s">
        <v>29</v>
      </c>
      <c r="D34" s="23">
        <f aca="true" t="shared" si="3" ref="D34:D75">I34</f>
        <v>139.72</v>
      </c>
      <c r="E34" s="23">
        <v>0</v>
      </c>
      <c r="F34" s="23">
        <v>0</v>
      </c>
      <c r="G34" s="23">
        <v>0</v>
      </c>
      <c r="H34" s="23">
        <v>0</v>
      </c>
      <c r="I34" s="23">
        <v>139.72</v>
      </c>
      <c r="J34" s="23">
        <v>0</v>
      </c>
      <c r="K34" s="21" t="s">
        <v>117</v>
      </c>
      <c r="L34" s="68" t="s">
        <v>114</v>
      </c>
      <c r="M34" s="66"/>
      <c r="N34" s="69"/>
    </row>
    <row r="35" spans="1:14" ht="19.5" customHeight="1">
      <c r="A35" s="20"/>
      <c r="B35" s="21"/>
      <c r="C35" s="21" t="s">
        <v>44</v>
      </c>
      <c r="D35" s="23">
        <f t="shared" si="3"/>
        <v>97.2</v>
      </c>
      <c r="E35" s="23">
        <v>0</v>
      </c>
      <c r="F35" s="23">
        <v>0</v>
      </c>
      <c r="G35" s="23">
        <v>0</v>
      </c>
      <c r="H35" s="23">
        <v>0</v>
      </c>
      <c r="I35" s="65">
        <v>97.2</v>
      </c>
      <c r="J35" s="65">
        <v>0</v>
      </c>
      <c r="K35" s="21"/>
      <c r="L35" s="68"/>
      <c r="M35" s="66"/>
      <c r="N35" s="69"/>
    </row>
    <row r="36" spans="1:14" ht="19.5" customHeight="1">
      <c r="A36" s="20"/>
      <c r="B36" s="21"/>
      <c r="C36" s="21" t="s">
        <v>56</v>
      </c>
      <c r="D36" s="65">
        <f t="shared" si="3"/>
        <v>84.34</v>
      </c>
      <c r="E36" s="65">
        <v>0</v>
      </c>
      <c r="F36" s="23">
        <v>0</v>
      </c>
      <c r="G36" s="23">
        <v>0</v>
      </c>
      <c r="H36" s="23">
        <v>0</v>
      </c>
      <c r="I36" s="65">
        <v>84.34</v>
      </c>
      <c r="J36" s="65">
        <v>0</v>
      </c>
      <c r="K36" s="21"/>
      <c r="L36" s="68"/>
      <c r="M36" s="66"/>
      <c r="N36" s="69"/>
    </row>
    <row r="37" spans="1:14" ht="19.5" customHeight="1">
      <c r="A37" s="20"/>
      <c r="B37" s="21"/>
      <c r="C37" s="21" t="s">
        <v>64</v>
      </c>
      <c r="D37" s="65">
        <f t="shared" si="3"/>
        <v>83.23608</v>
      </c>
      <c r="E37" s="65">
        <v>0</v>
      </c>
      <c r="F37" s="23">
        <v>0</v>
      </c>
      <c r="G37" s="23">
        <v>0</v>
      </c>
      <c r="H37" s="23">
        <v>0</v>
      </c>
      <c r="I37" s="65">
        <v>83.23608</v>
      </c>
      <c r="J37" s="65">
        <v>0</v>
      </c>
      <c r="K37" s="21"/>
      <c r="L37" s="68"/>
      <c r="M37" s="66"/>
      <c r="N37" s="69"/>
    </row>
    <row r="38" spans="1:14" ht="19.5" customHeight="1">
      <c r="A38" s="20"/>
      <c r="B38" s="21"/>
      <c r="C38" s="34" t="s">
        <v>59</v>
      </c>
      <c r="D38" s="67">
        <f t="shared" si="3"/>
        <v>158</v>
      </c>
      <c r="E38" s="67">
        <v>0</v>
      </c>
      <c r="F38" s="67">
        <v>0</v>
      </c>
      <c r="G38" s="67">
        <v>0</v>
      </c>
      <c r="H38" s="67">
        <v>0</v>
      </c>
      <c r="I38" s="67">
        <v>158</v>
      </c>
      <c r="J38" s="67">
        <v>0</v>
      </c>
      <c r="K38" s="21"/>
      <c r="L38" s="68"/>
      <c r="M38" s="66"/>
      <c r="N38" s="69"/>
    </row>
    <row r="39" spans="1:14" ht="19.5" customHeight="1">
      <c r="A39" s="20"/>
      <c r="B39" s="21"/>
      <c r="C39" s="21" t="s">
        <v>76</v>
      </c>
      <c r="D39" s="65">
        <f t="shared" si="3"/>
        <v>158</v>
      </c>
      <c r="E39" s="65">
        <v>0</v>
      </c>
      <c r="F39" s="65">
        <v>0</v>
      </c>
      <c r="G39" s="65">
        <v>0</v>
      </c>
      <c r="H39" s="65">
        <v>0</v>
      </c>
      <c r="I39" s="65">
        <v>158</v>
      </c>
      <c r="J39" s="65">
        <v>0</v>
      </c>
      <c r="K39" s="21"/>
      <c r="L39" s="68"/>
      <c r="M39" s="66"/>
      <c r="N39" s="69"/>
    </row>
    <row r="40" spans="1:14" ht="19.5" customHeight="1">
      <c r="A40" s="20"/>
      <c r="B40" s="21"/>
      <c r="C40" s="21" t="s">
        <v>77</v>
      </c>
      <c r="D40" s="65">
        <f t="shared" si="3"/>
        <v>158</v>
      </c>
      <c r="E40" s="65">
        <v>0</v>
      </c>
      <c r="F40" s="65">
        <v>0</v>
      </c>
      <c r="G40" s="65">
        <v>0</v>
      </c>
      <c r="H40" s="65">
        <v>0</v>
      </c>
      <c r="I40" s="65">
        <v>158</v>
      </c>
      <c r="J40" s="65">
        <v>0</v>
      </c>
      <c r="K40" s="21"/>
      <c r="L40" s="68"/>
      <c r="M40" s="66"/>
      <c r="N40" s="69"/>
    </row>
    <row r="41" spans="1:14" ht="19.5" customHeight="1">
      <c r="A41" s="20" t="s">
        <v>63</v>
      </c>
      <c r="B41" s="21" t="s">
        <v>118</v>
      </c>
      <c r="C41" s="22" t="s">
        <v>29</v>
      </c>
      <c r="D41" s="65">
        <f t="shared" si="3"/>
        <v>675.03571</v>
      </c>
      <c r="E41" s="65">
        <v>0</v>
      </c>
      <c r="F41" s="23">
        <v>0</v>
      </c>
      <c r="G41" s="23">
        <v>0</v>
      </c>
      <c r="H41" s="23">
        <v>0</v>
      </c>
      <c r="I41" s="65">
        <v>675.03571</v>
      </c>
      <c r="J41" s="65">
        <v>0</v>
      </c>
      <c r="K41" s="22" t="s">
        <v>113</v>
      </c>
      <c r="L41" s="68"/>
      <c r="M41" s="66"/>
      <c r="N41" s="69"/>
    </row>
    <row r="42" spans="1:14" ht="19.5" customHeight="1">
      <c r="A42" s="20"/>
      <c r="B42" s="21"/>
      <c r="C42" s="21" t="s">
        <v>44</v>
      </c>
      <c r="D42" s="65">
        <f t="shared" si="3"/>
        <v>680</v>
      </c>
      <c r="E42" s="65">
        <v>0</v>
      </c>
      <c r="F42" s="23">
        <v>0</v>
      </c>
      <c r="G42" s="23">
        <v>0</v>
      </c>
      <c r="H42" s="23">
        <v>0</v>
      </c>
      <c r="I42" s="65">
        <v>680</v>
      </c>
      <c r="J42" s="65">
        <v>0</v>
      </c>
      <c r="K42" s="22"/>
      <c r="L42" s="68"/>
      <c r="M42" s="66"/>
      <c r="N42" s="69"/>
    </row>
    <row r="43" spans="1:14" ht="19.5" customHeight="1">
      <c r="A43" s="20"/>
      <c r="B43" s="21"/>
      <c r="C43" s="21" t="s">
        <v>56</v>
      </c>
      <c r="D43" s="65">
        <f t="shared" si="3"/>
        <v>0</v>
      </c>
      <c r="E43" s="65">
        <v>0</v>
      </c>
      <c r="F43" s="23">
        <v>0</v>
      </c>
      <c r="G43" s="23">
        <v>0</v>
      </c>
      <c r="H43" s="23">
        <v>0</v>
      </c>
      <c r="I43" s="65">
        <v>0</v>
      </c>
      <c r="J43" s="65">
        <v>0</v>
      </c>
      <c r="K43" s="22"/>
      <c r="L43" s="68"/>
      <c r="M43" s="66"/>
      <c r="N43" s="69"/>
    </row>
    <row r="44" spans="1:14" ht="19.5" customHeight="1">
      <c r="A44" s="20"/>
      <c r="B44" s="21"/>
      <c r="C44" s="21" t="s">
        <v>64</v>
      </c>
      <c r="D44" s="65">
        <f t="shared" si="3"/>
        <v>0</v>
      </c>
      <c r="E44" s="65">
        <v>0</v>
      </c>
      <c r="F44" s="23">
        <v>0</v>
      </c>
      <c r="G44" s="23">
        <v>0</v>
      </c>
      <c r="H44" s="23">
        <v>0</v>
      </c>
      <c r="I44" s="65">
        <v>0</v>
      </c>
      <c r="J44" s="65">
        <v>0</v>
      </c>
      <c r="K44" s="22"/>
      <c r="L44" s="68"/>
      <c r="M44" s="66"/>
      <c r="N44" s="69"/>
    </row>
    <row r="45" spans="1:14" ht="19.5" customHeight="1">
      <c r="A45" s="20"/>
      <c r="B45" s="21"/>
      <c r="C45" s="34" t="s">
        <v>59</v>
      </c>
      <c r="D45" s="67">
        <f t="shared" si="3"/>
        <v>1000</v>
      </c>
      <c r="E45" s="67">
        <v>0</v>
      </c>
      <c r="F45" s="35">
        <v>0</v>
      </c>
      <c r="G45" s="35">
        <v>0</v>
      </c>
      <c r="H45" s="35">
        <v>0</v>
      </c>
      <c r="I45" s="67">
        <v>1000</v>
      </c>
      <c r="J45" s="67">
        <v>0</v>
      </c>
      <c r="K45" s="22"/>
      <c r="L45" s="68"/>
      <c r="M45" s="66"/>
      <c r="N45" s="69"/>
    </row>
    <row r="46" spans="1:14" ht="123" customHeight="1">
      <c r="A46" s="25" t="s">
        <v>75</v>
      </c>
      <c r="B46" s="21" t="s">
        <v>119</v>
      </c>
      <c r="C46" s="22" t="s">
        <v>29</v>
      </c>
      <c r="D46" s="23">
        <f t="shared" si="3"/>
        <v>352.584</v>
      </c>
      <c r="E46" s="23">
        <v>0</v>
      </c>
      <c r="F46" s="23">
        <v>0</v>
      </c>
      <c r="G46" s="23">
        <v>0</v>
      </c>
      <c r="H46" s="23">
        <v>0</v>
      </c>
      <c r="I46" s="23">
        <v>352.584</v>
      </c>
      <c r="J46" s="23">
        <v>0</v>
      </c>
      <c r="K46" s="70" t="s">
        <v>33</v>
      </c>
      <c r="L46" s="68"/>
      <c r="M46" s="66"/>
      <c r="N46" s="69"/>
    </row>
    <row r="47" spans="1:14" ht="49.5" customHeight="1">
      <c r="A47" s="25" t="s">
        <v>120</v>
      </c>
      <c r="B47" s="21" t="s">
        <v>121</v>
      </c>
      <c r="C47" s="22" t="s">
        <v>29</v>
      </c>
      <c r="D47" s="23">
        <f t="shared" si="3"/>
        <v>225.052</v>
      </c>
      <c r="E47" s="23">
        <v>0</v>
      </c>
      <c r="F47" s="23">
        <v>0</v>
      </c>
      <c r="G47" s="23">
        <v>0</v>
      </c>
      <c r="H47" s="23">
        <v>0</v>
      </c>
      <c r="I47" s="23">
        <v>225.052</v>
      </c>
      <c r="J47" s="23">
        <v>0</v>
      </c>
      <c r="K47" s="21" t="s">
        <v>33</v>
      </c>
      <c r="L47" s="68"/>
      <c r="M47" s="66"/>
      <c r="N47" s="69"/>
    </row>
    <row r="48" spans="1:14" ht="30" customHeight="1">
      <c r="A48" s="25" t="s">
        <v>122</v>
      </c>
      <c r="B48" s="21" t="s">
        <v>123</v>
      </c>
      <c r="C48" s="21" t="s">
        <v>44</v>
      </c>
      <c r="D48" s="23">
        <f t="shared" si="3"/>
        <v>200</v>
      </c>
      <c r="E48" s="23">
        <v>0</v>
      </c>
      <c r="F48" s="23">
        <v>0</v>
      </c>
      <c r="G48" s="23">
        <v>0</v>
      </c>
      <c r="H48" s="23">
        <v>0</v>
      </c>
      <c r="I48" s="23">
        <v>200</v>
      </c>
      <c r="J48" s="23">
        <v>0</v>
      </c>
      <c r="K48" s="21"/>
      <c r="L48" s="68"/>
      <c r="M48" s="66"/>
      <c r="N48" s="69"/>
    </row>
    <row r="49" spans="1:14" ht="60" customHeight="1">
      <c r="A49" s="25" t="s">
        <v>124</v>
      </c>
      <c r="B49" s="21" t="s">
        <v>125</v>
      </c>
      <c r="C49" s="10" t="s">
        <v>44</v>
      </c>
      <c r="D49" s="23">
        <f t="shared" si="3"/>
        <v>159.7</v>
      </c>
      <c r="E49" s="23">
        <v>0</v>
      </c>
      <c r="F49" s="23">
        <v>0</v>
      </c>
      <c r="G49" s="23">
        <v>0</v>
      </c>
      <c r="H49" s="23">
        <v>0</v>
      </c>
      <c r="I49" s="23">
        <v>159.7</v>
      </c>
      <c r="J49" s="23">
        <v>0</v>
      </c>
      <c r="K49" s="21"/>
      <c r="L49" s="68"/>
      <c r="M49" s="66"/>
      <c r="N49" s="69"/>
    </row>
    <row r="50" spans="1:14" ht="49.5" customHeight="1">
      <c r="A50" s="25" t="s">
        <v>126</v>
      </c>
      <c r="B50" s="21" t="s">
        <v>127</v>
      </c>
      <c r="C50" s="22" t="s">
        <v>29</v>
      </c>
      <c r="D50" s="23">
        <f t="shared" si="3"/>
        <v>93.265</v>
      </c>
      <c r="E50" s="23">
        <v>0</v>
      </c>
      <c r="F50" s="23">
        <v>0</v>
      </c>
      <c r="G50" s="23">
        <v>0</v>
      </c>
      <c r="H50" s="23">
        <v>0</v>
      </c>
      <c r="I50" s="23">
        <v>93.265</v>
      </c>
      <c r="J50" s="23">
        <v>0</v>
      </c>
      <c r="K50" s="21"/>
      <c r="L50" s="68"/>
      <c r="M50" s="66"/>
      <c r="N50" s="69"/>
    </row>
    <row r="51" spans="1:14" ht="30.75" customHeight="1">
      <c r="A51" s="25" t="s">
        <v>128</v>
      </c>
      <c r="B51" s="21" t="s">
        <v>129</v>
      </c>
      <c r="C51" s="10" t="s">
        <v>44</v>
      </c>
      <c r="D51" s="23">
        <f t="shared" si="3"/>
        <v>222.44925</v>
      </c>
      <c r="E51" s="23">
        <v>0</v>
      </c>
      <c r="F51" s="23">
        <v>0</v>
      </c>
      <c r="G51" s="23">
        <v>0</v>
      </c>
      <c r="H51" s="23">
        <v>0</v>
      </c>
      <c r="I51" s="23">
        <v>222.44925</v>
      </c>
      <c r="J51" s="23">
        <v>0</v>
      </c>
      <c r="K51" s="21"/>
      <c r="L51" s="68"/>
      <c r="M51" s="66"/>
      <c r="N51" s="69"/>
    </row>
    <row r="52" spans="1:14" ht="33" customHeight="1">
      <c r="A52" s="25"/>
      <c r="B52" s="21"/>
      <c r="C52" s="34" t="s">
        <v>59</v>
      </c>
      <c r="D52" s="35">
        <f t="shared" si="3"/>
        <v>240.25</v>
      </c>
      <c r="E52" s="35">
        <v>0</v>
      </c>
      <c r="F52" s="35">
        <v>0</v>
      </c>
      <c r="G52" s="35">
        <v>0</v>
      </c>
      <c r="H52" s="35">
        <v>0</v>
      </c>
      <c r="I52" s="35">
        <v>240.25</v>
      </c>
      <c r="J52" s="35"/>
      <c r="K52" s="21"/>
      <c r="L52" s="68"/>
      <c r="M52" s="66"/>
      <c r="N52" s="69"/>
    </row>
    <row r="53" spans="1:14" ht="60" customHeight="1">
      <c r="A53" s="25" t="s">
        <v>130</v>
      </c>
      <c r="B53" s="21" t="s">
        <v>131</v>
      </c>
      <c r="C53" s="10" t="s">
        <v>44</v>
      </c>
      <c r="D53" s="23">
        <f t="shared" si="3"/>
        <v>1326.547</v>
      </c>
      <c r="E53" s="23">
        <v>0</v>
      </c>
      <c r="F53" s="23">
        <v>0</v>
      </c>
      <c r="G53" s="23">
        <v>0</v>
      </c>
      <c r="H53" s="23">
        <v>0</v>
      </c>
      <c r="I53" s="23">
        <v>1326.547</v>
      </c>
      <c r="J53" s="23">
        <v>0</v>
      </c>
      <c r="K53" s="21" t="s">
        <v>113</v>
      </c>
      <c r="L53" s="68"/>
      <c r="M53" s="66"/>
      <c r="N53" s="69"/>
    </row>
    <row r="54" spans="1:14" ht="60" customHeight="1">
      <c r="A54" s="25" t="s">
        <v>132</v>
      </c>
      <c r="B54" s="21" t="s">
        <v>133</v>
      </c>
      <c r="C54" s="10" t="s">
        <v>44</v>
      </c>
      <c r="D54" s="23">
        <f t="shared" si="3"/>
        <v>71.9</v>
      </c>
      <c r="E54" s="23">
        <v>0</v>
      </c>
      <c r="F54" s="23">
        <v>0</v>
      </c>
      <c r="G54" s="23">
        <v>0</v>
      </c>
      <c r="H54" s="23">
        <v>0</v>
      </c>
      <c r="I54" s="23">
        <v>71.9</v>
      </c>
      <c r="J54" s="23">
        <v>0</v>
      </c>
      <c r="K54" s="21" t="s">
        <v>96</v>
      </c>
      <c r="L54" s="68" t="s">
        <v>114</v>
      </c>
      <c r="M54" s="66"/>
      <c r="N54" s="69"/>
    </row>
    <row r="55" spans="1:14" ht="49.5" customHeight="1">
      <c r="A55" s="25" t="s">
        <v>134</v>
      </c>
      <c r="B55" s="21" t="s">
        <v>135</v>
      </c>
      <c r="C55" s="10" t="s">
        <v>44</v>
      </c>
      <c r="D55" s="23">
        <f t="shared" si="3"/>
        <v>40.267</v>
      </c>
      <c r="E55" s="23">
        <v>0</v>
      </c>
      <c r="F55" s="23">
        <v>0</v>
      </c>
      <c r="G55" s="23">
        <v>0</v>
      </c>
      <c r="H55" s="23">
        <v>0</v>
      </c>
      <c r="I55" s="23">
        <v>40.267</v>
      </c>
      <c r="J55" s="23">
        <v>0</v>
      </c>
      <c r="K55" s="21"/>
      <c r="L55" s="68"/>
      <c r="M55" s="66"/>
      <c r="N55" s="69"/>
    </row>
    <row r="56" spans="1:14" ht="66.75" customHeight="1">
      <c r="A56" s="25" t="s">
        <v>136</v>
      </c>
      <c r="B56" s="21" t="s">
        <v>137</v>
      </c>
      <c r="C56" s="10" t="s">
        <v>44</v>
      </c>
      <c r="D56" s="23">
        <f t="shared" si="3"/>
        <v>47.865</v>
      </c>
      <c r="E56" s="23">
        <v>0</v>
      </c>
      <c r="F56" s="23">
        <v>0</v>
      </c>
      <c r="G56" s="23">
        <v>0</v>
      </c>
      <c r="H56" s="23">
        <v>0</v>
      </c>
      <c r="I56" s="23">
        <v>47.865</v>
      </c>
      <c r="J56" s="23">
        <v>0</v>
      </c>
      <c r="K56" s="21" t="s">
        <v>113</v>
      </c>
      <c r="L56" s="68"/>
      <c r="M56" s="66"/>
      <c r="N56" s="69"/>
    </row>
    <row r="57" spans="1:14" ht="91.5" customHeight="1">
      <c r="A57" s="25" t="s">
        <v>138</v>
      </c>
      <c r="B57" s="21" t="s">
        <v>139</v>
      </c>
      <c r="C57" s="21" t="s">
        <v>56</v>
      </c>
      <c r="D57" s="23">
        <f t="shared" si="3"/>
        <v>90.164</v>
      </c>
      <c r="E57" s="23">
        <v>0</v>
      </c>
      <c r="F57" s="23">
        <v>0</v>
      </c>
      <c r="G57" s="23">
        <v>0</v>
      </c>
      <c r="H57" s="23">
        <v>0</v>
      </c>
      <c r="I57" s="23">
        <v>90.164</v>
      </c>
      <c r="J57" s="23">
        <v>0</v>
      </c>
      <c r="K57" s="22" t="s">
        <v>96</v>
      </c>
      <c r="L57" s="68"/>
      <c r="M57" s="66"/>
      <c r="N57" s="69"/>
    </row>
    <row r="58" spans="1:14" ht="79.5" customHeight="1">
      <c r="A58" s="25" t="s">
        <v>140</v>
      </c>
      <c r="B58" s="21" t="s">
        <v>141</v>
      </c>
      <c r="C58" s="21" t="s">
        <v>56</v>
      </c>
      <c r="D58" s="23">
        <f t="shared" si="3"/>
        <v>330.923</v>
      </c>
      <c r="E58" s="23">
        <v>0</v>
      </c>
      <c r="F58" s="23">
        <v>0</v>
      </c>
      <c r="G58" s="23">
        <v>0</v>
      </c>
      <c r="H58" s="23">
        <v>0</v>
      </c>
      <c r="I58" s="23">
        <v>330.923</v>
      </c>
      <c r="J58" s="23">
        <v>0</v>
      </c>
      <c r="K58" s="22"/>
      <c r="L58" s="68"/>
      <c r="M58" s="66"/>
      <c r="N58" s="69"/>
    </row>
    <row r="59" spans="1:14" ht="36" customHeight="1">
      <c r="A59" s="25" t="s">
        <v>142</v>
      </c>
      <c r="B59" s="21" t="s">
        <v>143</v>
      </c>
      <c r="C59" s="21" t="s">
        <v>56</v>
      </c>
      <c r="D59" s="23">
        <f t="shared" si="3"/>
        <v>245</v>
      </c>
      <c r="E59" s="23">
        <v>0</v>
      </c>
      <c r="F59" s="23">
        <v>0</v>
      </c>
      <c r="G59" s="23">
        <v>0</v>
      </c>
      <c r="H59" s="23">
        <v>0</v>
      </c>
      <c r="I59" s="23">
        <v>245</v>
      </c>
      <c r="J59" s="23">
        <v>0</v>
      </c>
      <c r="K59" s="22" t="s">
        <v>113</v>
      </c>
      <c r="L59" s="68"/>
      <c r="M59" s="66"/>
      <c r="N59" s="69"/>
    </row>
    <row r="60" spans="1:14" ht="38.25" customHeight="1">
      <c r="A60" s="25"/>
      <c r="B60" s="21"/>
      <c r="C60" s="21" t="s">
        <v>64</v>
      </c>
      <c r="D60" s="23">
        <f t="shared" si="3"/>
        <v>232.638</v>
      </c>
      <c r="E60" s="23">
        <v>0</v>
      </c>
      <c r="F60" s="23">
        <v>0</v>
      </c>
      <c r="G60" s="23">
        <v>0</v>
      </c>
      <c r="H60" s="23">
        <v>0</v>
      </c>
      <c r="I60" s="23">
        <v>232.638</v>
      </c>
      <c r="J60" s="23">
        <v>0</v>
      </c>
      <c r="K60" s="22"/>
      <c r="L60" s="68"/>
      <c r="M60" s="66"/>
      <c r="N60" s="69"/>
    </row>
    <row r="61" spans="1:14" ht="24.75" customHeight="1">
      <c r="A61" s="25" t="s">
        <v>144</v>
      </c>
      <c r="B61" s="21" t="s">
        <v>145</v>
      </c>
      <c r="C61" s="21" t="s">
        <v>56</v>
      </c>
      <c r="D61" s="23">
        <f t="shared" si="3"/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2"/>
      <c r="L61" s="68"/>
      <c r="M61" s="66"/>
      <c r="N61" s="69"/>
    </row>
    <row r="62" spans="1:14" ht="24.75" customHeight="1">
      <c r="A62" s="25"/>
      <c r="B62" s="21"/>
      <c r="C62" s="21" t="s">
        <v>64</v>
      </c>
      <c r="D62" s="23">
        <f t="shared" si="3"/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  <c r="K62" s="22"/>
      <c r="L62" s="68"/>
      <c r="M62" s="66"/>
      <c r="N62" s="69"/>
    </row>
    <row r="63" spans="1:14" ht="72" customHeight="1">
      <c r="A63" s="25" t="s">
        <v>146</v>
      </c>
      <c r="B63" s="21" t="s">
        <v>147</v>
      </c>
      <c r="C63" s="21" t="s">
        <v>56</v>
      </c>
      <c r="D63" s="23">
        <f t="shared" si="3"/>
        <v>91.419</v>
      </c>
      <c r="E63" s="23">
        <v>0</v>
      </c>
      <c r="F63" s="23">
        <v>0</v>
      </c>
      <c r="G63" s="23">
        <v>0</v>
      </c>
      <c r="H63" s="23">
        <v>0</v>
      </c>
      <c r="I63" s="23">
        <v>91.419</v>
      </c>
      <c r="J63" s="23">
        <v>0</v>
      </c>
      <c r="K63" s="22"/>
      <c r="L63" s="68"/>
      <c r="M63" s="66"/>
      <c r="N63" s="69"/>
    </row>
    <row r="64" spans="1:14" ht="60" customHeight="1">
      <c r="A64" s="25" t="s">
        <v>148</v>
      </c>
      <c r="B64" s="21" t="s">
        <v>149</v>
      </c>
      <c r="C64" s="21" t="s">
        <v>56</v>
      </c>
      <c r="D64" s="23">
        <f t="shared" si="3"/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2" t="s">
        <v>96</v>
      </c>
      <c r="L64" s="68"/>
      <c r="M64" s="66"/>
      <c r="N64" s="69"/>
    </row>
    <row r="65" spans="1:14" ht="114" customHeight="1">
      <c r="A65" s="25" t="s">
        <v>150</v>
      </c>
      <c r="B65" s="21" t="s">
        <v>151</v>
      </c>
      <c r="C65" s="21" t="s">
        <v>64</v>
      </c>
      <c r="D65" s="23">
        <f t="shared" si="3"/>
        <v>164.016</v>
      </c>
      <c r="E65" s="23">
        <v>0</v>
      </c>
      <c r="F65" s="23">
        <v>0</v>
      </c>
      <c r="G65" s="23">
        <v>0</v>
      </c>
      <c r="H65" s="23">
        <v>0</v>
      </c>
      <c r="I65" s="23">
        <v>164.016</v>
      </c>
      <c r="J65" s="23">
        <v>0</v>
      </c>
      <c r="K65" s="22"/>
      <c r="L65" s="68"/>
      <c r="M65" s="66"/>
      <c r="N65" s="69"/>
    </row>
    <row r="66" spans="1:14" ht="57.75" customHeight="1">
      <c r="A66" s="25" t="s">
        <v>152</v>
      </c>
      <c r="B66" s="21" t="s">
        <v>153</v>
      </c>
      <c r="C66" s="21" t="s">
        <v>64</v>
      </c>
      <c r="D66" s="23">
        <f t="shared" si="3"/>
        <v>500</v>
      </c>
      <c r="E66" s="23">
        <v>0</v>
      </c>
      <c r="F66" s="23">
        <v>0</v>
      </c>
      <c r="G66" s="23">
        <v>0</v>
      </c>
      <c r="H66" s="23">
        <v>0</v>
      </c>
      <c r="I66" s="23">
        <v>500</v>
      </c>
      <c r="J66" s="23">
        <v>0</v>
      </c>
      <c r="K66" s="22" t="s">
        <v>96</v>
      </c>
      <c r="L66" s="68" t="s">
        <v>114</v>
      </c>
      <c r="M66" s="66"/>
      <c r="N66" s="69"/>
    </row>
    <row r="67" spans="1:14" ht="69" customHeight="1">
      <c r="A67" s="25" t="s">
        <v>154</v>
      </c>
      <c r="B67" s="21" t="s">
        <v>155</v>
      </c>
      <c r="C67" s="21" t="s">
        <v>64</v>
      </c>
      <c r="D67" s="23">
        <f t="shared" si="3"/>
        <v>23.552</v>
      </c>
      <c r="E67" s="23">
        <v>0</v>
      </c>
      <c r="F67" s="23">
        <v>0</v>
      </c>
      <c r="G67" s="23">
        <v>0</v>
      </c>
      <c r="H67" s="23">
        <v>0</v>
      </c>
      <c r="I67" s="23">
        <v>23.552</v>
      </c>
      <c r="J67" s="23">
        <v>0</v>
      </c>
      <c r="K67" s="22"/>
      <c r="L67" s="68"/>
      <c r="M67" s="66"/>
      <c r="N67" s="69"/>
    </row>
    <row r="68" spans="1:14" ht="72" customHeight="1">
      <c r="A68" s="25" t="s">
        <v>156</v>
      </c>
      <c r="B68" s="21" t="s">
        <v>157</v>
      </c>
      <c r="C68" s="21" t="s">
        <v>64</v>
      </c>
      <c r="D68" s="23">
        <f t="shared" si="3"/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2"/>
      <c r="L68" s="68"/>
      <c r="M68" s="66"/>
      <c r="N68" s="69"/>
    </row>
    <row r="69" spans="1:14" ht="83.25" customHeight="1">
      <c r="A69" s="25" t="s">
        <v>158</v>
      </c>
      <c r="B69" s="21" t="s">
        <v>159</v>
      </c>
      <c r="C69" s="21" t="s">
        <v>64</v>
      </c>
      <c r="D69" s="23">
        <f t="shared" si="3"/>
        <v>1400</v>
      </c>
      <c r="E69" s="23">
        <v>0</v>
      </c>
      <c r="F69" s="23">
        <v>0</v>
      </c>
      <c r="G69" s="23">
        <v>0</v>
      </c>
      <c r="H69" s="23">
        <v>0</v>
      </c>
      <c r="I69" s="23">
        <v>1400</v>
      </c>
      <c r="J69" s="23">
        <v>0</v>
      </c>
      <c r="K69" s="30" t="s">
        <v>113</v>
      </c>
      <c r="L69" s="68"/>
      <c r="M69" s="66"/>
      <c r="N69" s="69"/>
    </row>
    <row r="70" spans="1:14" ht="72" customHeight="1">
      <c r="A70" s="25" t="s">
        <v>160</v>
      </c>
      <c r="B70" s="21" t="s">
        <v>161</v>
      </c>
      <c r="C70" s="21" t="s">
        <v>64</v>
      </c>
      <c r="D70" s="23">
        <f t="shared" si="3"/>
        <v>8</v>
      </c>
      <c r="E70" s="23">
        <v>0</v>
      </c>
      <c r="F70" s="23">
        <v>0</v>
      </c>
      <c r="G70" s="23">
        <v>0</v>
      </c>
      <c r="H70" s="23">
        <v>0</v>
      </c>
      <c r="I70" s="23">
        <v>8</v>
      </c>
      <c r="J70" s="23">
        <v>0</v>
      </c>
      <c r="K70" s="30"/>
      <c r="L70" s="68"/>
      <c r="M70" s="66"/>
      <c r="N70" s="69"/>
    </row>
    <row r="71" spans="1:14" ht="60" customHeight="1">
      <c r="A71" s="25" t="s">
        <v>162</v>
      </c>
      <c r="B71" s="21" t="s">
        <v>163</v>
      </c>
      <c r="C71" s="21" t="s">
        <v>64</v>
      </c>
      <c r="D71" s="23">
        <f t="shared" si="3"/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30"/>
      <c r="L71" s="68"/>
      <c r="M71" s="66"/>
      <c r="N71" s="69"/>
    </row>
    <row r="72" spans="1:14" ht="108.75" customHeight="1">
      <c r="A72" s="25" t="s">
        <v>164</v>
      </c>
      <c r="B72" s="21" t="s">
        <v>165</v>
      </c>
      <c r="C72" s="21" t="s">
        <v>64</v>
      </c>
      <c r="D72" s="23">
        <f t="shared" si="3"/>
        <v>255.195</v>
      </c>
      <c r="E72" s="23">
        <v>0</v>
      </c>
      <c r="F72" s="23">
        <v>0</v>
      </c>
      <c r="G72" s="23">
        <v>0</v>
      </c>
      <c r="H72" s="23">
        <v>0</v>
      </c>
      <c r="I72" s="23">
        <v>255.195</v>
      </c>
      <c r="J72" s="23">
        <v>0</v>
      </c>
      <c r="K72" s="30"/>
      <c r="L72" s="68"/>
      <c r="M72" s="66"/>
      <c r="N72" s="69"/>
    </row>
    <row r="73" spans="1:14" ht="83.25" customHeight="1">
      <c r="A73" s="25" t="s">
        <v>166</v>
      </c>
      <c r="B73" s="21" t="s">
        <v>167</v>
      </c>
      <c r="C73" s="21" t="s">
        <v>64</v>
      </c>
      <c r="D73" s="23">
        <f t="shared" si="3"/>
        <v>566.026</v>
      </c>
      <c r="E73" s="23">
        <v>0</v>
      </c>
      <c r="F73" s="23">
        <v>0</v>
      </c>
      <c r="G73" s="23">
        <v>0</v>
      </c>
      <c r="H73" s="23">
        <v>0</v>
      </c>
      <c r="I73" s="23">
        <v>566.026</v>
      </c>
      <c r="J73" s="23">
        <v>0</v>
      </c>
      <c r="K73" s="30"/>
      <c r="L73" s="68"/>
      <c r="M73" s="66"/>
      <c r="N73" s="69"/>
    </row>
    <row r="74" spans="1:14" ht="83.25" customHeight="1">
      <c r="A74" s="25" t="s">
        <v>168</v>
      </c>
      <c r="B74" s="21" t="s">
        <v>169</v>
      </c>
      <c r="C74" s="21" t="s">
        <v>64</v>
      </c>
      <c r="D74" s="23">
        <f t="shared" si="3"/>
        <v>41.955</v>
      </c>
      <c r="E74" s="23">
        <v>0</v>
      </c>
      <c r="F74" s="23">
        <v>0</v>
      </c>
      <c r="G74" s="23">
        <v>0</v>
      </c>
      <c r="H74" s="23">
        <v>0</v>
      </c>
      <c r="I74" s="23">
        <v>41.955</v>
      </c>
      <c r="J74" s="23">
        <v>0</v>
      </c>
      <c r="K74" s="30"/>
      <c r="L74" s="68"/>
      <c r="M74" s="66"/>
      <c r="N74" s="69"/>
    </row>
    <row r="75" spans="1:14" ht="72" customHeight="1">
      <c r="A75" s="25" t="s">
        <v>170</v>
      </c>
      <c r="B75" s="21" t="s">
        <v>171</v>
      </c>
      <c r="C75" s="21" t="s">
        <v>64</v>
      </c>
      <c r="D75" s="23">
        <f t="shared" si="3"/>
        <v>146.63552</v>
      </c>
      <c r="E75" s="23">
        <v>0</v>
      </c>
      <c r="F75" s="23">
        <v>0</v>
      </c>
      <c r="G75" s="23">
        <v>0</v>
      </c>
      <c r="H75" s="23">
        <v>0</v>
      </c>
      <c r="I75" s="23">
        <f>334.112-187.47648</f>
        <v>146.63552</v>
      </c>
      <c r="J75" s="23">
        <v>0</v>
      </c>
      <c r="K75" s="71" t="s">
        <v>113</v>
      </c>
      <c r="L75" s="72" t="s">
        <v>114</v>
      </c>
      <c r="M75" s="66"/>
      <c r="N75" s="69"/>
    </row>
    <row r="76" spans="1:14" ht="54" customHeight="1">
      <c r="A76" s="73" t="s">
        <v>172</v>
      </c>
      <c r="B76" s="74" t="s">
        <v>173</v>
      </c>
      <c r="C76" s="74" t="s">
        <v>64</v>
      </c>
      <c r="D76" s="65">
        <v>64.246</v>
      </c>
      <c r="E76" s="65">
        <v>0</v>
      </c>
      <c r="F76" s="65">
        <v>0</v>
      </c>
      <c r="G76" s="65">
        <v>0</v>
      </c>
      <c r="H76" s="65">
        <v>0</v>
      </c>
      <c r="I76" s="65">
        <v>64.246</v>
      </c>
      <c r="J76" s="65">
        <v>0</v>
      </c>
      <c r="K76" s="71"/>
      <c r="L76" s="72"/>
      <c r="M76" s="66"/>
      <c r="N76" s="69"/>
    </row>
    <row r="77" spans="1:14" ht="48" customHeight="1">
      <c r="A77" s="73" t="s">
        <v>174</v>
      </c>
      <c r="B77" s="74" t="s">
        <v>175</v>
      </c>
      <c r="C77" s="74" t="s">
        <v>64</v>
      </c>
      <c r="D77" s="65">
        <v>20</v>
      </c>
      <c r="E77" s="65">
        <v>0</v>
      </c>
      <c r="F77" s="65">
        <v>0</v>
      </c>
      <c r="G77" s="65">
        <v>0</v>
      </c>
      <c r="H77" s="65">
        <v>0</v>
      </c>
      <c r="I77" s="65">
        <v>20</v>
      </c>
      <c r="J77" s="65">
        <v>0</v>
      </c>
      <c r="K77" s="71"/>
      <c r="L77" s="72"/>
      <c r="M77" s="66"/>
      <c r="N77" s="69"/>
    </row>
    <row r="78" spans="1:14" ht="71.25" customHeight="1">
      <c r="A78" s="33" t="s">
        <v>176</v>
      </c>
      <c r="B78" s="34" t="s">
        <v>177</v>
      </c>
      <c r="C78" s="34" t="s">
        <v>59</v>
      </c>
      <c r="D78" s="35">
        <f>I78</f>
        <v>1157</v>
      </c>
      <c r="E78" s="35">
        <v>0</v>
      </c>
      <c r="F78" s="35">
        <v>0</v>
      </c>
      <c r="G78" s="35">
        <v>0</v>
      </c>
      <c r="H78" s="35">
        <v>0</v>
      </c>
      <c r="I78" s="35">
        <v>1157</v>
      </c>
      <c r="J78" s="35">
        <v>0</v>
      </c>
      <c r="K78" s="71"/>
      <c r="L78" s="72"/>
      <c r="M78" s="66"/>
      <c r="N78" s="69"/>
    </row>
    <row r="79" spans="1:14" ht="22.5" customHeight="1">
      <c r="A79" s="75" t="s">
        <v>78</v>
      </c>
      <c r="B79" s="76" t="s">
        <v>178</v>
      </c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66"/>
      <c r="N79" s="69"/>
    </row>
    <row r="80" spans="1:14" ht="19.5" customHeight="1">
      <c r="A80" s="77" t="s">
        <v>179</v>
      </c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66"/>
      <c r="N80" s="69"/>
    </row>
    <row r="81" spans="1:14" ht="19.5" customHeight="1">
      <c r="A81" s="77" t="s">
        <v>180</v>
      </c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66"/>
      <c r="N81" s="69"/>
    </row>
    <row r="82" spans="1:14" ht="19.5" customHeight="1">
      <c r="A82" s="16" t="s">
        <v>26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66"/>
      <c r="N82" s="69"/>
    </row>
    <row r="83" spans="1:14" ht="59.25" customHeight="1">
      <c r="A83" s="17" t="s">
        <v>82</v>
      </c>
      <c r="B83" s="18" t="s">
        <v>181</v>
      </c>
      <c r="C83" s="12" t="s">
        <v>29</v>
      </c>
      <c r="D83" s="19">
        <f>D84+D94+D95</f>
        <v>2081.581</v>
      </c>
      <c r="E83" s="19">
        <f>E84+E94</f>
        <v>0</v>
      </c>
      <c r="F83" s="19">
        <f>F84+F94</f>
        <v>0</v>
      </c>
      <c r="G83" s="19">
        <f>G84+G94</f>
        <v>0</v>
      </c>
      <c r="H83" s="19">
        <f>H84+H94</f>
        <v>0</v>
      </c>
      <c r="I83" s="19">
        <f>I84+I94+I95</f>
        <v>2081.581</v>
      </c>
      <c r="J83" s="19">
        <f>J84+J94</f>
        <v>0</v>
      </c>
      <c r="K83" s="21" t="s">
        <v>182</v>
      </c>
      <c r="L83" s="78" t="s">
        <v>114</v>
      </c>
      <c r="M83" s="66"/>
      <c r="N83" s="69"/>
    </row>
    <row r="84" spans="1:14" ht="87" customHeight="1">
      <c r="A84" s="20" t="s">
        <v>183</v>
      </c>
      <c r="B84" s="74" t="s">
        <v>184</v>
      </c>
      <c r="C84" s="22" t="s">
        <v>29</v>
      </c>
      <c r="D84" s="23">
        <f aca="true" t="shared" si="4" ref="D84:D95">I84</f>
        <v>1382.807</v>
      </c>
      <c r="E84" s="23">
        <v>0</v>
      </c>
      <c r="F84" s="23">
        <v>0</v>
      </c>
      <c r="G84" s="23">
        <v>0</v>
      </c>
      <c r="H84" s="23">
        <v>0</v>
      </c>
      <c r="I84" s="23">
        <f>I85+I86+I87+I88+I89+I90+I91+I92+I93</f>
        <v>1382.807</v>
      </c>
      <c r="J84" s="63">
        <v>0</v>
      </c>
      <c r="K84" s="30" t="s">
        <v>117</v>
      </c>
      <c r="L84" s="78"/>
      <c r="M84" s="66"/>
      <c r="N84" s="69"/>
    </row>
    <row r="85" spans="1:14" ht="53.25" customHeight="1">
      <c r="A85" s="20" t="s">
        <v>185</v>
      </c>
      <c r="B85" s="74" t="s">
        <v>186</v>
      </c>
      <c r="C85" s="22" t="s">
        <v>29</v>
      </c>
      <c r="D85" s="23">
        <f t="shared" si="4"/>
        <v>392.796</v>
      </c>
      <c r="E85" s="23">
        <v>0</v>
      </c>
      <c r="F85" s="23">
        <v>0</v>
      </c>
      <c r="G85" s="23">
        <v>0</v>
      </c>
      <c r="H85" s="23">
        <v>0</v>
      </c>
      <c r="I85" s="23">
        <v>392.796</v>
      </c>
      <c r="J85" s="63">
        <v>0</v>
      </c>
      <c r="K85" s="30"/>
      <c r="L85" s="78"/>
      <c r="M85" s="66"/>
      <c r="N85" s="69"/>
    </row>
    <row r="86" spans="1:14" ht="60" customHeight="1">
      <c r="A86" s="20" t="s">
        <v>187</v>
      </c>
      <c r="B86" s="74" t="s">
        <v>188</v>
      </c>
      <c r="C86" s="22" t="s">
        <v>29</v>
      </c>
      <c r="D86" s="23">
        <f t="shared" si="4"/>
        <v>85.749</v>
      </c>
      <c r="E86" s="23">
        <v>0</v>
      </c>
      <c r="F86" s="23">
        <v>0</v>
      </c>
      <c r="G86" s="23">
        <v>0</v>
      </c>
      <c r="H86" s="23">
        <v>0</v>
      </c>
      <c r="I86" s="23">
        <v>85.749</v>
      </c>
      <c r="J86" s="23">
        <v>0</v>
      </c>
      <c r="K86" s="30"/>
      <c r="L86" s="78"/>
      <c r="M86" s="66"/>
      <c r="N86" s="69"/>
    </row>
    <row r="87" spans="1:14" ht="69.75" customHeight="1">
      <c r="A87" s="20" t="s">
        <v>189</v>
      </c>
      <c r="B87" s="21" t="s">
        <v>190</v>
      </c>
      <c r="C87" s="22" t="s">
        <v>29</v>
      </c>
      <c r="D87" s="23">
        <f t="shared" si="4"/>
        <v>250.29</v>
      </c>
      <c r="E87" s="23">
        <v>0</v>
      </c>
      <c r="F87" s="23">
        <v>0</v>
      </c>
      <c r="G87" s="23">
        <v>0</v>
      </c>
      <c r="H87" s="23">
        <v>0</v>
      </c>
      <c r="I87" s="23">
        <v>250.29</v>
      </c>
      <c r="J87" s="23">
        <v>0</v>
      </c>
      <c r="K87" s="30"/>
      <c r="L87" s="78"/>
      <c r="M87" s="66"/>
      <c r="N87" s="69"/>
    </row>
    <row r="88" spans="1:14" ht="48" customHeight="1">
      <c r="A88" s="20" t="s">
        <v>191</v>
      </c>
      <c r="B88" s="21" t="s">
        <v>192</v>
      </c>
      <c r="C88" s="22" t="s">
        <v>29</v>
      </c>
      <c r="D88" s="23">
        <f t="shared" si="4"/>
        <v>295.733</v>
      </c>
      <c r="E88" s="79">
        <v>0</v>
      </c>
      <c r="F88" s="23">
        <v>0</v>
      </c>
      <c r="G88" s="23">
        <v>0</v>
      </c>
      <c r="H88" s="23">
        <v>0</v>
      </c>
      <c r="I88" s="23">
        <v>295.733</v>
      </c>
      <c r="J88" s="79">
        <v>0</v>
      </c>
      <c r="K88" s="30"/>
      <c r="L88" s="78"/>
      <c r="M88" s="66"/>
      <c r="N88" s="69"/>
    </row>
    <row r="89" spans="1:14" ht="54" customHeight="1">
      <c r="A89" s="20" t="s">
        <v>193</v>
      </c>
      <c r="B89" s="21" t="s">
        <v>194</v>
      </c>
      <c r="C89" s="22" t="s">
        <v>29</v>
      </c>
      <c r="D89" s="23">
        <f t="shared" si="4"/>
        <v>66.707</v>
      </c>
      <c r="E89" s="79">
        <v>0</v>
      </c>
      <c r="F89" s="23">
        <v>0</v>
      </c>
      <c r="G89" s="23">
        <v>0</v>
      </c>
      <c r="H89" s="23">
        <v>0</v>
      </c>
      <c r="I89" s="23">
        <v>66.707</v>
      </c>
      <c r="J89" s="79">
        <v>0</v>
      </c>
      <c r="K89" s="71" t="s">
        <v>117</v>
      </c>
      <c r="L89" s="68" t="s">
        <v>114</v>
      </c>
      <c r="M89" s="66"/>
      <c r="N89" s="69"/>
    </row>
    <row r="90" spans="1:14" ht="43.5" customHeight="1">
      <c r="A90" s="20" t="s">
        <v>195</v>
      </c>
      <c r="B90" s="21" t="s">
        <v>196</v>
      </c>
      <c r="C90" s="22" t="s">
        <v>29</v>
      </c>
      <c r="D90" s="23">
        <f t="shared" si="4"/>
        <v>99.856</v>
      </c>
      <c r="E90" s="79">
        <v>0</v>
      </c>
      <c r="F90" s="23">
        <v>0</v>
      </c>
      <c r="G90" s="23">
        <v>0</v>
      </c>
      <c r="H90" s="23">
        <v>0</v>
      </c>
      <c r="I90" s="23">
        <v>99.856</v>
      </c>
      <c r="J90" s="79">
        <v>0</v>
      </c>
      <c r="K90" s="71"/>
      <c r="L90" s="68"/>
      <c r="M90" s="66"/>
      <c r="N90" s="69"/>
    </row>
    <row r="91" spans="1:14" ht="60" customHeight="1">
      <c r="A91" s="20" t="s">
        <v>197</v>
      </c>
      <c r="B91" s="21" t="s">
        <v>198</v>
      </c>
      <c r="C91" s="22" t="s">
        <v>29</v>
      </c>
      <c r="D91" s="23">
        <f t="shared" si="4"/>
        <v>142.097</v>
      </c>
      <c r="E91" s="79">
        <v>0</v>
      </c>
      <c r="F91" s="23">
        <v>0</v>
      </c>
      <c r="G91" s="23">
        <v>0</v>
      </c>
      <c r="H91" s="23">
        <v>0</v>
      </c>
      <c r="I91" s="23">
        <v>142.097</v>
      </c>
      <c r="J91" s="79">
        <v>0</v>
      </c>
      <c r="K91" s="71"/>
      <c r="L91" s="68"/>
      <c r="M91" s="66"/>
      <c r="N91" s="69"/>
    </row>
    <row r="92" spans="1:14" ht="69.75" customHeight="1">
      <c r="A92" s="20" t="s">
        <v>199</v>
      </c>
      <c r="B92" s="21" t="s">
        <v>200</v>
      </c>
      <c r="C92" s="22" t="s">
        <v>29</v>
      </c>
      <c r="D92" s="23">
        <f t="shared" si="4"/>
        <v>9.153</v>
      </c>
      <c r="E92" s="79">
        <v>0</v>
      </c>
      <c r="F92" s="23">
        <v>0</v>
      </c>
      <c r="G92" s="23">
        <v>0</v>
      </c>
      <c r="H92" s="23">
        <v>0</v>
      </c>
      <c r="I92" s="23">
        <v>9.153</v>
      </c>
      <c r="J92" s="79">
        <v>0</v>
      </c>
      <c r="K92" s="71"/>
      <c r="L92" s="68"/>
      <c r="M92" s="66"/>
      <c r="N92" s="69"/>
    </row>
    <row r="93" spans="1:14" ht="60" customHeight="1">
      <c r="A93" s="20" t="s">
        <v>201</v>
      </c>
      <c r="B93" s="21" t="s">
        <v>202</v>
      </c>
      <c r="C93" s="22" t="s">
        <v>29</v>
      </c>
      <c r="D93" s="23">
        <f t="shared" si="4"/>
        <v>40.426</v>
      </c>
      <c r="E93" s="79">
        <v>0</v>
      </c>
      <c r="F93" s="23">
        <v>0</v>
      </c>
      <c r="G93" s="23">
        <v>0</v>
      </c>
      <c r="H93" s="23">
        <v>0</v>
      </c>
      <c r="I93" s="23">
        <v>40.426</v>
      </c>
      <c r="J93" s="79">
        <v>0</v>
      </c>
      <c r="K93" s="71"/>
      <c r="L93" s="68"/>
      <c r="M93" s="66"/>
      <c r="N93" s="69"/>
    </row>
    <row r="94" spans="1:14" ht="72" customHeight="1">
      <c r="A94" s="20" t="s">
        <v>203</v>
      </c>
      <c r="B94" s="21" t="s">
        <v>204</v>
      </c>
      <c r="C94" s="22" t="s">
        <v>29</v>
      </c>
      <c r="D94" s="23">
        <f t="shared" si="4"/>
        <v>240.371</v>
      </c>
      <c r="E94" s="79">
        <v>0</v>
      </c>
      <c r="F94" s="23">
        <v>0</v>
      </c>
      <c r="G94" s="23">
        <v>0</v>
      </c>
      <c r="H94" s="23">
        <v>0</v>
      </c>
      <c r="I94" s="23">
        <v>240.371</v>
      </c>
      <c r="J94" s="79">
        <v>0</v>
      </c>
      <c r="K94" s="22" t="s">
        <v>113</v>
      </c>
      <c r="L94" s="68"/>
      <c r="M94" s="66"/>
      <c r="N94" s="69"/>
    </row>
    <row r="95" spans="1:14" ht="90.75" customHeight="1">
      <c r="A95" s="20" t="s">
        <v>205</v>
      </c>
      <c r="B95" s="21" t="s">
        <v>206</v>
      </c>
      <c r="C95" s="22" t="s">
        <v>29</v>
      </c>
      <c r="D95" s="23">
        <f t="shared" si="4"/>
        <v>458.403</v>
      </c>
      <c r="E95" s="79">
        <v>0</v>
      </c>
      <c r="F95" s="23">
        <v>0</v>
      </c>
      <c r="G95" s="23">
        <v>0</v>
      </c>
      <c r="H95" s="23">
        <v>0</v>
      </c>
      <c r="I95" s="23">
        <v>458.403</v>
      </c>
      <c r="J95" s="79">
        <v>0</v>
      </c>
      <c r="K95" s="30" t="s">
        <v>117</v>
      </c>
      <c r="L95" s="68"/>
      <c r="M95" s="66"/>
      <c r="N95" s="69"/>
    </row>
    <row r="96" spans="1:14" ht="59.25" customHeight="1">
      <c r="A96" s="20" t="s">
        <v>84</v>
      </c>
      <c r="B96" s="18" t="s">
        <v>181</v>
      </c>
      <c r="C96" s="27" t="s">
        <v>44</v>
      </c>
      <c r="D96" s="28">
        <f>D97+D100+D104</f>
        <v>3504.86018</v>
      </c>
      <c r="E96" s="28">
        <f>E97+E100+E104</f>
        <v>0</v>
      </c>
      <c r="F96" s="28">
        <f>F97+F100+F104</f>
        <v>0</v>
      </c>
      <c r="G96" s="28">
        <f>G97+G100+G104</f>
        <v>0</v>
      </c>
      <c r="H96" s="28">
        <f>H97+H100+H104</f>
        <v>0</v>
      </c>
      <c r="I96" s="28">
        <f>I97+I100+I104</f>
        <v>3504.86018</v>
      </c>
      <c r="J96" s="28">
        <f>J97+J100+J104</f>
        <v>0</v>
      </c>
      <c r="K96" s="30"/>
      <c r="L96" s="68"/>
      <c r="M96" s="66"/>
      <c r="N96" s="69"/>
    </row>
    <row r="97" spans="1:14" ht="66.75" customHeight="1">
      <c r="A97" s="20" t="s">
        <v>86</v>
      </c>
      <c r="B97" s="21" t="s">
        <v>207</v>
      </c>
      <c r="C97" s="21" t="s">
        <v>44</v>
      </c>
      <c r="D97" s="23">
        <f>D98+D99</f>
        <v>1934.478</v>
      </c>
      <c r="E97" s="23">
        <v>0</v>
      </c>
      <c r="F97" s="23">
        <v>0</v>
      </c>
      <c r="G97" s="23">
        <v>0</v>
      </c>
      <c r="H97" s="23">
        <v>0</v>
      </c>
      <c r="I97" s="23">
        <f>I98+I99</f>
        <v>1934.478</v>
      </c>
      <c r="J97" s="23">
        <v>0</v>
      </c>
      <c r="K97" s="30"/>
      <c r="L97" s="68"/>
      <c r="M97" s="66"/>
      <c r="N97" s="69"/>
    </row>
    <row r="98" spans="1:14" ht="68.25" customHeight="1">
      <c r="A98" s="20" t="s">
        <v>208</v>
      </c>
      <c r="B98" s="21" t="s">
        <v>209</v>
      </c>
      <c r="C98" s="21" t="s">
        <v>44</v>
      </c>
      <c r="D98" s="23">
        <f aca="true" t="shared" si="5" ref="D98:D99">I98</f>
        <v>551.694</v>
      </c>
      <c r="E98" s="65">
        <v>0</v>
      </c>
      <c r="F98" s="23">
        <v>0</v>
      </c>
      <c r="G98" s="23">
        <v>0</v>
      </c>
      <c r="H98" s="23">
        <v>0</v>
      </c>
      <c r="I98" s="23">
        <v>551.694</v>
      </c>
      <c r="J98" s="65">
        <v>0</v>
      </c>
      <c r="K98" s="30"/>
      <c r="L98" s="68"/>
      <c r="M98" s="66"/>
      <c r="N98" s="69"/>
    </row>
    <row r="99" spans="1:14" ht="80.25" customHeight="1">
      <c r="A99" s="20" t="s">
        <v>210</v>
      </c>
      <c r="B99" s="21" t="s">
        <v>211</v>
      </c>
      <c r="C99" s="21" t="s">
        <v>44</v>
      </c>
      <c r="D99" s="23">
        <f t="shared" si="5"/>
        <v>1382.784</v>
      </c>
      <c r="E99" s="65">
        <v>0</v>
      </c>
      <c r="F99" s="23">
        <v>0</v>
      </c>
      <c r="G99" s="23">
        <v>0</v>
      </c>
      <c r="H99" s="23">
        <v>0</v>
      </c>
      <c r="I99" s="23">
        <v>1382.784</v>
      </c>
      <c r="J99" s="65">
        <v>0</v>
      </c>
      <c r="K99" s="30"/>
      <c r="L99" s="68"/>
      <c r="M99" s="66"/>
      <c r="N99" s="69"/>
    </row>
    <row r="100" spans="1:14" ht="66.75" customHeight="1">
      <c r="A100" s="20" t="s">
        <v>88</v>
      </c>
      <c r="B100" s="21" t="s">
        <v>212</v>
      </c>
      <c r="C100" s="21" t="s">
        <v>44</v>
      </c>
      <c r="D100" s="23">
        <f>D101+D102+D103</f>
        <v>1363.11418</v>
      </c>
      <c r="E100" s="65">
        <v>0</v>
      </c>
      <c r="F100" s="23">
        <v>0</v>
      </c>
      <c r="G100" s="23">
        <v>0</v>
      </c>
      <c r="H100" s="23">
        <v>0</v>
      </c>
      <c r="I100" s="23">
        <f>I101+I102+I103</f>
        <v>1363.11418</v>
      </c>
      <c r="J100" s="65">
        <v>0</v>
      </c>
      <c r="K100" s="38" t="s">
        <v>117</v>
      </c>
      <c r="L100" s="68" t="s">
        <v>114</v>
      </c>
      <c r="M100" s="66"/>
      <c r="N100" s="69"/>
    </row>
    <row r="101" spans="1:14" ht="76.5" customHeight="1">
      <c r="A101" s="20" t="s">
        <v>213</v>
      </c>
      <c r="B101" s="21" t="s">
        <v>214</v>
      </c>
      <c r="C101" s="21" t="s">
        <v>44</v>
      </c>
      <c r="D101" s="23">
        <f aca="true" t="shared" si="6" ref="D101:D104">I101</f>
        <v>346.90675</v>
      </c>
      <c r="E101" s="23">
        <v>0</v>
      </c>
      <c r="F101" s="23">
        <v>0</v>
      </c>
      <c r="G101" s="23">
        <v>0</v>
      </c>
      <c r="H101" s="23">
        <v>0</v>
      </c>
      <c r="I101" s="23">
        <v>346.90675</v>
      </c>
      <c r="J101" s="23">
        <v>0</v>
      </c>
      <c r="K101" s="38"/>
      <c r="L101" s="68"/>
      <c r="M101" s="66"/>
      <c r="N101" s="69"/>
    </row>
    <row r="102" spans="1:14" ht="88.5" customHeight="1">
      <c r="A102" s="20" t="s">
        <v>215</v>
      </c>
      <c r="B102" s="21" t="s">
        <v>216</v>
      </c>
      <c r="C102" s="21" t="s">
        <v>44</v>
      </c>
      <c r="D102" s="23">
        <f t="shared" si="6"/>
        <v>760.78894</v>
      </c>
      <c r="E102" s="23">
        <v>0</v>
      </c>
      <c r="F102" s="23">
        <v>0</v>
      </c>
      <c r="G102" s="23">
        <v>0</v>
      </c>
      <c r="H102" s="23">
        <v>0</v>
      </c>
      <c r="I102" s="23">
        <v>760.78894</v>
      </c>
      <c r="J102" s="23">
        <v>0</v>
      </c>
      <c r="K102" s="38"/>
      <c r="L102" s="68"/>
      <c r="M102" s="66"/>
      <c r="N102" s="69"/>
    </row>
    <row r="103" spans="1:14" ht="85.5" customHeight="1">
      <c r="A103" s="20" t="s">
        <v>217</v>
      </c>
      <c r="B103" s="21" t="s">
        <v>218</v>
      </c>
      <c r="C103" s="21" t="s">
        <v>44</v>
      </c>
      <c r="D103" s="23">
        <f t="shared" si="6"/>
        <v>255.41849</v>
      </c>
      <c r="E103" s="23">
        <v>0</v>
      </c>
      <c r="F103" s="23">
        <v>0</v>
      </c>
      <c r="G103" s="23">
        <v>0</v>
      </c>
      <c r="H103" s="23">
        <v>0</v>
      </c>
      <c r="I103" s="23">
        <v>255.41849</v>
      </c>
      <c r="J103" s="23">
        <v>0</v>
      </c>
      <c r="K103" s="38"/>
      <c r="L103" s="68"/>
      <c r="M103" s="66"/>
      <c r="N103" s="69"/>
    </row>
    <row r="104" spans="1:14" ht="86.25" customHeight="1">
      <c r="A104" s="20" t="s">
        <v>219</v>
      </c>
      <c r="B104" s="21" t="s">
        <v>220</v>
      </c>
      <c r="C104" s="21" t="s">
        <v>44</v>
      </c>
      <c r="D104" s="23">
        <f t="shared" si="6"/>
        <v>207.268</v>
      </c>
      <c r="E104" s="23">
        <v>0</v>
      </c>
      <c r="F104" s="23">
        <v>0</v>
      </c>
      <c r="G104" s="23">
        <v>0</v>
      </c>
      <c r="H104" s="23">
        <v>0</v>
      </c>
      <c r="I104" s="23">
        <v>207.268</v>
      </c>
      <c r="J104" s="23">
        <v>0</v>
      </c>
      <c r="K104" s="38"/>
      <c r="L104" s="68"/>
      <c r="M104" s="66"/>
      <c r="N104" s="69"/>
    </row>
    <row r="105" spans="1:14" ht="75" customHeight="1">
      <c r="A105" s="75" t="s">
        <v>90</v>
      </c>
      <c r="B105" s="29" t="s">
        <v>221</v>
      </c>
      <c r="C105" s="27" t="s">
        <v>56</v>
      </c>
      <c r="D105" s="28">
        <f>D106+D110+D114+D115+D118</f>
        <v>3531.1666099999998</v>
      </c>
      <c r="E105" s="28">
        <f>E107+E108+E109+E111+E112+E113+E114</f>
        <v>0</v>
      </c>
      <c r="F105" s="28">
        <f>F107+F108+F109+F111+F112+F113+F114</f>
        <v>0</v>
      </c>
      <c r="G105" s="28">
        <f>G107+G108+G109+G111+G112+G113+G114</f>
        <v>0</v>
      </c>
      <c r="H105" s="28">
        <f>H107+H108+H109+H111+H112+H113+H114</f>
        <v>0</v>
      </c>
      <c r="I105" s="28">
        <f>I106+I110+I114+I115+I118</f>
        <v>3531.1666099999998</v>
      </c>
      <c r="J105" s="28">
        <f>J107+J108+J109+J111+J112+J113+J114</f>
        <v>0</v>
      </c>
      <c r="K105" s="38"/>
      <c r="L105" s="68"/>
      <c r="M105" s="66"/>
      <c r="N105" s="69"/>
    </row>
    <row r="106" spans="1:14" ht="142.5" customHeight="1">
      <c r="A106" s="20" t="s">
        <v>222</v>
      </c>
      <c r="B106" s="31" t="s">
        <v>223</v>
      </c>
      <c r="C106" s="22">
        <v>2019</v>
      </c>
      <c r="D106" s="23">
        <f>D107+D108+D109</f>
        <v>939.104</v>
      </c>
      <c r="E106" s="23">
        <f>E107+E108+E109</f>
        <v>0</v>
      </c>
      <c r="F106" s="23">
        <f>F107+F108+F109</f>
        <v>0</v>
      </c>
      <c r="G106" s="23">
        <f>G107+G108+G109</f>
        <v>0</v>
      </c>
      <c r="H106" s="23">
        <f>H107+H108+H109</f>
        <v>0</v>
      </c>
      <c r="I106" s="23">
        <f>I107+I108+I109</f>
        <v>939.104</v>
      </c>
      <c r="J106" s="23">
        <f>J107+J108+J109</f>
        <v>0</v>
      </c>
      <c r="K106" s="38"/>
      <c r="L106" s="68"/>
      <c r="M106" s="66"/>
      <c r="N106" s="69"/>
    </row>
    <row r="107" spans="1:14" ht="84" customHeight="1">
      <c r="A107" s="20" t="s">
        <v>224</v>
      </c>
      <c r="B107" s="29" t="s">
        <v>225</v>
      </c>
      <c r="C107" s="22" t="s">
        <v>56</v>
      </c>
      <c r="D107" s="23">
        <f aca="true" t="shared" si="7" ref="D107:D109">I107</f>
        <v>671.322</v>
      </c>
      <c r="E107" s="23">
        <v>0</v>
      </c>
      <c r="F107" s="23">
        <v>0</v>
      </c>
      <c r="G107" s="23">
        <v>0</v>
      </c>
      <c r="H107" s="23">
        <v>0</v>
      </c>
      <c r="I107" s="23">
        <v>671.322</v>
      </c>
      <c r="J107" s="23">
        <v>0</v>
      </c>
      <c r="K107" s="38"/>
      <c r="L107" s="68"/>
      <c r="M107" s="66"/>
      <c r="N107" s="69"/>
    </row>
    <row r="108" spans="1:14" ht="85.5" customHeight="1">
      <c r="A108" s="20" t="s">
        <v>226</v>
      </c>
      <c r="B108" s="29" t="s">
        <v>227</v>
      </c>
      <c r="C108" s="22" t="s">
        <v>56</v>
      </c>
      <c r="D108" s="23">
        <f t="shared" si="7"/>
        <v>56.436</v>
      </c>
      <c r="E108" s="23">
        <v>0</v>
      </c>
      <c r="F108" s="23">
        <v>0</v>
      </c>
      <c r="G108" s="23">
        <v>0</v>
      </c>
      <c r="H108" s="23">
        <v>0</v>
      </c>
      <c r="I108" s="23">
        <v>56.436</v>
      </c>
      <c r="J108" s="23">
        <v>0</v>
      </c>
      <c r="K108" s="38" t="s">
        <v>117</v>
      </c>
      <c r="L108" s="68" t="s">
        <v>114</v>
      </c>
      <c r="M108" s="66"/>
      <c r="N108" s="69"/>
    </row>
    <row r="109" spans="1:14" ht="77.25" customHeight="1">
      <c r="A109" s="20" t="s">
        <v>228</v>
      </c>
      <c r="B109" s="29" t="s">
        <v>229</v>
      </c>
      <c r="C109" s="22" t="s">
        <v>56</v>
      </c>
      <c r="D109" s="23">
        <f t="shared" si="7"/>
        <v>211.346</v>
      </c>
      <c r="E109" s="23">
        <v>0</v>
      </c>
      <c r="F109" s="23">
        <v>0</v>
      </c>
      <c r="G109" s="23">
        <v>0</v>
      </c>
      <c r="H109" s="23">
        <v>0</v>
      </c>
      <c r="I109" s="23">
        <v>211.346</v>
      </c>
      <c r="J109" s="23">
        <v>0</v>
      </c>
      <c r="K109" s="38"/>
      <c r="L109" s="68"/>
      <c r="M109" s="66"/>
      <c r="N109" s="69"/>
    </row>
    <row r="110" spans="1:14" ht="64.5" customHeight="1">
      <c r="A110" s="20" t="s">
        <v>230</v>
      </c>
      <c r="B110" s="29" t="s">
        <v>231</v>
      </c>
      <c r="C110" s="22" t="s">
        <v>56</v>
      </c>
      <c r="D110" s="23">
        <f>D111+D112+D113</f>
        <v>1002.862</v>
      </c>
      <c r="E110" s="23">
        <v>0</v>
      </c>
      <c r="F110" s="23">
        <v>0</v>
      </c>
      <c r="G110" s="23">
        <v>0</v>
      </c>
      <c r="H110" s="23">
        <v>0</v>
      </c>
      <c r="I110" s="23">
        <f>I111+I112+I113</f>
        <v>1002.862</v>
      </c>
      <c r="J110" s="23">
        <v>0</v>
      </c>
      <c r="K110" s="38"/>
      <c r="L110" s="68"/>
      <c r="M110" s="66"/>
      <c r="N110" s="69"/>
    </row>
    <row r="111" spans="1:14" ht="84.75" customHeight="1">
      <c r="A111" s="20" t="s">
        <v>232</v>
      </c>
      <c r="B111" s="29" t="s">
        <v>233</v>
      </c>
      <c r="C111" s="22" t="s">
        <v>56</v>
      </c>
      <c r="D111" s="23">
        <f aca="true" t="shared" si="8" ref="D111:D122">I111</f>
        <v>744.256</v>
      </c>
      <c r="E111" s="23">
        <v>0</v>
      </c>
      <c r="F111" s="23">
        <v>0</v>
      </c>
      <c r="G111" s="23">
        <v>0</v>
      </c>
      <c r="H111" s="23">
        <v>0</v>
      </c>
      <c r="I111" s="23">
        <v>744.256</v>
      </c>
      <c r="J111" s="23">
        <v>0</v>
      </c>
      <c r="K111" s="38"/>
      <c r="L111" s="68"/>
      <c r="M111" s="66"/>
      <c r="N111" s="69"/>
    </row>
    <row r="112" spans="1:14" ht="84" customHeight="1">
      <c r="A112" s="20" t="s">
        <v>234</v>
      </c>
      <c r="B112" s="29" t="s">
        <v>235</v>
      </c>
      <c r="C112" s="22" t="s">
        <v>56</v>
      </c>
      <c r="D112" s="23">
        <f t="shared" si="8"/>
        <v>176.376</v>
      </c>
      <c r="E112" s="23">
        <v>0</v>
      </c>
      <c r="F112" s="23">
        <v>0</v>
      </c>
      <c r="G112" s="23">
        <v>0</v>
      </c>
      <c r="H112" s="23">
        <v>0</v>
      </c>
      <c r="I112" s="23">
        <v>176.376</v>
      </c>
      <c r="J112" s="23">
        <v>0</v>
      </c>
      <c r="K112" s="38"/>
      <c r="L112" s="68"/>
      <c r="M112" s="66"/>
      <c r="N112" s="69"/>
    </row>
    <row r="113" spans="1:14" ht="75" customHeight="1">
      <c r="A113" s="20" t="s">
        <v>236</v>
      </c>
      <c r="B113" s="29" t="s">
        <v>237</v>
      </c>
      <c r="C113" s="22" t="s">
        <v>56</v>
      </c>
      <c r="D113" s="23">
        <f t="shared" si="8"/>
        <v>82.23</v>
      </c>
      <c r="E113" s="23">
        <v>0</v>
      </c>
      <c r="F113" s="23">
        <v>0</v>
      </c>
      <c r="G113" s="23">
        <v>0</v>
      </c>
      <c r="H113" s="23">
        <v>0</v>
      </c>
      <c r="I113" s="23">
        <v>82.23</v>
      </c>
      <c r="J113" s="23">
        <v>0</v>
      </c>
      <c r="K113" s="38"/>
      <c r="L113" s="68"/>
      <c r="M113" s="66"/>
      <c r="N113" s="69"/>
    </row>
    <row r="114" spans="1:14" ht="57" customHeight="1">
      <c r="A114" s="20" t="s">
        <v>238</v>
      </c>
      <c r="B114" s="29" t="s">
        <v>239</v>
      </c>
      <c r="C114" s="22" t="s">
        <v>56</v>
      </c>
      <c r="D114" s="23">
        <f t="shared" si="8"/>
        <v>441.45961</v>
      </c>
      <c r="E114" s="23">
        <v>0</v>
      </c>
      <c r="F114" s="23">
        <v>0</v>
      </c>
      <c r="G114" s="23">
        <v>0</v>
      </c>
      <c r="H114" s="23">
        <v>0</v>
      </c>
      <c r="I114" s="23">
        <v>441.45961</v>
      </c>
      <c r="J114" s="23">
        <v>0</v>
      </c>
      <c r="K114" s="38"/>
      <c r="L114" s="68"/>
      <c r="M114" s="66"/>
      <c r="N114" s="69"/>
    </row>
    <row r="115" spans="1:14" ht="81" customHeight="1">
      <c r="A115" s="20" t="s">
        <v>240</v>
      </c>
      <c r="B115" s="29" t="s">
        <v>241</v>
      </c>
      <c r="C115" s="22" t="s">
        <v>56</v>
      </c>
      <c r="D115" s="23">
        <f t="shared" si="8"/>
        <v>706.39</v>
      </c>
      <c r="E115" s="23">
        <v>0</v>
      </c>
      <c r="F115" s="23">
        <v>0</v>
      </c>
      <c r="G115" s="23">
        <v>0</v>
      </c>
      <c r="H115" s="23">
        <v>0</v>
      </c>
      <c r="I115" s="23">
        <f>I116+I117</f>
        <v>706.39</v>
      </c>
      <c r="J115" s="23">
        <v>0</v>
      </c>
      <c r="K115" s="38"/>
      <c r="L115" s="68"/>
      <c r="M115" s="66"/>
      <c r="N115" s="69"/>
    </row>
    <row r="116" spans="1:14" ht="74.25" customHeight="1">
      <c r="A116" s="20" t="s">
        <v>242</v>
      </c>
      <c r="B116" s="29" t="s">
        <v>243</v>
      </c>
      <c r="C116" s="22" t="s">
        <v>56</v>
      </c>
      <c r="D116" s="23">
        <f t="shared" si="8"/>
        <v>413.765</v>
      </c>
      <c r="E116" s="23">
        <v>0</v>
      </c>
      <c r="F116" s="23">
        <v>0</v>
      </c>
      <c r="G116" s="23">
        <v>0</v>
      </c>
      <c r="H116" s="23">
        <v>0</v>
      </c>
      <c r="I116" s="23">
        <v>413.765</v>
      </c>
      <c r="J116" s="23">
        <v>0</v>
      </c>
      <c r="K116" s="38"/>
      <c r="L116" s="68"/>
      <c r="M116" s="66"/>
      <c r="N116" s="69"/>
    </row>
    <row r="117" spans="1:14" ht="74.25" customHeight="1">
      <c r="A117" s="20" t="s">
        <v>244</v>
      </c>
      <c r="B117" s="29" t="s">
        <v>245</v>
      </c>
      <c r="C117" s="22" t="s">
        <v>56</v>
      </c>
      <c r="D117" s="23">
        <f t="shared" si="8"/>
        <v>292.625</v>
      </c>
      <c r="E117" s="23">
        <v>0</v>
      </c>
      <c r="F117" s="23">
        <v>0</v>
      </c>
      <c r="G117" s="23">
        <v>0</v>
      </c>
      <c r="H117" s="23">
        <v>0</v>
      </c>
      <c r="I117" s="23">
        <v>292.625</v>
      </c>
      <c r="J117" s="23">
        <v>0</v>
      </c>
      <c r="K117" s="71" t="s">
        <v>117</v>
      </c>
      <c r="L117" s="68" t="s">
        <v>114</v>
      </c>
      <c r="M117" s="66"/>
      <c r="N117" s="69"/>
    </row>
    <row r="118" spans="1:14" ht="64.5" customHeight="1">
      <c r="A118" s="20" t="s">
        <v>246</v>
      </c>
      <c r="B118" s="29" t="s">
        <v>231</v>
      </c>
      <c r="C118" s="22" t="s">
        <v>56</v>
      </c>
      <c r="D118" s="23">
        <f t="shared" si="8"/>
        <v>441.351</v>
      </c>
      <c r="E118" s="23">
        <v>0</v>
      </c>
      <c r="F118" s="23">
        <v>0</v>
      </c>
      <c r="G118" s="23">
        <v>0</v>
      </c>
      <c r="H118" s="23">
        <v>0</v>
      </c>
      <c r="I118" s="23">
        <f>I119+I120+I121</f>
        <v>441.351</v>
      </c>
      <c r="J118" s="23">
        <v>0</v>
      </c>
      <c r="K118" s="71"/>
      <c r="L118" s="68"/>
      <c r="M118" s="66"/>
      <c r="N118" s="69"/>
    </row>
    <row r="119" spans="1:14" ht="72" customHeight="1">
      <c r="A119" s="20" t="s">
        <v>247</v>
      </c>
      <c r="B119" s="29" t="s">
        <v>248</v>
      </c>
      <c r="C119" s="22" t="s">
        <v>56</v>
      </c>
      <c r="D119" s="23">
        <f t="shared" si="8"/>
        <v>101.57</v>
      </c>
      <c r="E119" s="23">
        <v>0</v>
      </c>
      <c r="F119" s="23">
        <v>0</v>
      </c>
      <c r="G119" s="23">
        <v>0</v>
      </c>
      <c r="H119" s="23">
        <v>0</v>
      </c>
      <c r="I119" s="23">
        <v>101.57</v>
      </c>
      <c r="J119" s="23">
        <v>0</v>
      </c>
      <c r="K119" s="71"/>
      <c r="L119" s="68"/>
      <c r="M119" s="66"/>
      <c r="N119" s="69"/>
    </row>
    <row r="120" spans="1:14" ht="69" customHeight="1">
      <c r="A120" s="20" t="s">
        <v>249</v>
      </c>
      <c r="B120" s="29" t="s">
        <v>250</v>
      </c>
      <c r="C120" s="22" t="s">
        <v>56</v>
      </c>
      <c r="D120" s="23">
        <f t="shared" si="8"/>
        <v>67.784</v>
      </c>
      <c r="E120" s="23">
        <v>0</v>
      </c>
      <c r="F120" s="23">
        <v>0</v>
      </c>
      <c r="G120" s="23">
        <v>0</v>
      </c>
      <c r="H120" s="23">
        <v>0</v>
      </c>
      <c r="I120" s="23">
        <v>67.784</v>
      </c>
      <c r="J120" s="23">
        <v>0</v>
      </c>
      <c r="K120" s="71"/>
      <c r="L120" s="68"/>
      <c r="M120" s="66"/>
      <c r="N120" s="69"/>
    </row>
    <row r="121" spans="1:14" ht="78" customHeight="1">
      <c r="A121" s="20" t="s">
        <v>251</v>
      </c>
      <c r="B121" s="29" t="s">
        <v>252</v>
      </c>
      <c r="C121" s="22" t="s">
        <v>56</v>
      </c>
      <c r="D121" s="23">
        <f t="shared" si="8"/>
        <v>271.997</v>
      </c>
      <c r="E121" s="23">
        <v>0</v>
      </c>
      <c r="F121" s="23">
        <v>0</v>
      </c>
      <c r="G121" s="23">
        <v>0</v>
      </c>
      <c r="H121" s="23">
        <v>0</v>
      </c>
      <c r="I121" s="23">
        <v>271.997</v>
      </c>
      <c r="J121" s="23">
        <v>0</v>
      </c>
      <c r="K121" s="71"/>
      <c r="L121" s="68"/>
      <c r="M121" s="66"/>
      <c r="N121" s="69"/>
    </row>
    <row r="122" spans="1:14" ht="63" customHeight="1">
      <c r="A122" s="75" t="s">
        <v>92</v>
      </c>
      <c r="B122" s="32" t="s">
        <v>181</v>
      </c>
      <c r="C122" s="32" t="s">
        <v>64</v>
      </c>
      <c r="D122" s="28">
        <f t="shared" si="8"/>
        <v>3801.790029999999</v>
      </c>
      <c r="E122" s="80">
        <v>0</v>
      </c>
      <c r="F122" s="28">
        <v>0</v>
      </c>
      <c r="G122" s="28">
        <v>0</v>
      </c>
      <c r="H122" s="28">
        <v>0</v>
      </c>
      <c r="I122" s="28">
        <f>I123+I134+I135+I136+I137+I138+I139+I143</f>
        <v>3801.790029999999</v>
      </c>
      <c r="J122" s="80">
        <v>0</v>
      </c>
      <c r="K122" s="30" t="s">
        <v>117</v>
      </c>
      <c r="L122" s="68"/>
      <c r="M122" s="66"/>
      <c r="N122" s="69"/>
    </row>
    <row r="123" spans="1:14" ht="63" customHeight="1">
      <c r="A123" s="75" t="s">
        <v>253</v>
      </c>
      <c r="B123" s="29" t="s">
        <v>254</v>
      </c>
      <c r="C123" s="27" t="s">
        <v>64</v>
      </c>
      <c r="D123" s="28">
        <f>D124+D125+D126+D127+D128+D129+D130+D131+D132+D133</f>
        <v>1788.5689599999996</v>
      </c>
      <c r="E123" s="28">
        <f>E125+E126+E127+E134+E129+E130+E131</f>
        <v>0</v>
      </c>
      <c r="F123" s="28">
        <f>F125+F126+F127+F134+F129+F130+F131</f>
        <v>0</v>
      </c>
      <c r="G123" s="28">
        <f>G125+G126+G127+G134+G129+G130+G131</f>
        <v>0</v>
      </c>
      <c r="H123" s="28">
        <f>H125+H126+H127+H134+H129+H130+H131</f>
        <v>0</v>
      </c>
      <c r="I123" s="28">
        <f>I124+I125+I126+I127+I128+I129+I130+I131+I132+I133</f>
        <v>1788.5689599999996</v>
      </c>
      <c r="J123" s="28">
        <f>J125+J126+J127+J134+J129+J130+J131</f>
        <v>0</v>
      </c>
      <c r="K123" s="30"/>
      <c r="L123" s="68"/>
      <c r="M123" s="66"/>
      <c r="N123" s="69"/>
    </row>
    <row r="124" spans="1:14" ht="87" customHeight="1">
      <c r="A124" s="20" t="s">
        <v>255</v>
      </c>
      <c r="B124" s="21" t="s">
        <v>256</v>
      </c>
      <c r="C124" s="21" t="s">
        <v>64</v>
      </c>
      <c r="D124" s="23">
        <f aca="true" t="shared" si="9" ref="D124:D138">I124</f>
        <v>483.56232</v>
      </c>
      <c r="E124" s="65">
        <v>0</v>
      </c>
      <c r="F124" s="23">
        <v>0</v>
      </c>
      <c r="G124" s="23">
        <v>0</v>
      </c>
      <c r="H124" s="23">
        <v>0</v>
      </c>
      <c r="I124" s="23">
        <v>483.56232</v>
      </c>
      <c r="J124" s="65">
        <v>0</v>
      </c>
      <c r="K124" s="30"/>
      <c r="L124" s="68"/>
      <c r="M124" s="66"/>
      <c r="N124" s="69"/>
    </row>
    <row r="125" spans="1:14" ht="87" customHeight="1">
      <c r="A125" s="20" t="s">
        <v>257</v>
      </c>
      <c r="B125" s="29" t="s">
        <v>258</v>
      </c>
      <c r="C125" s="21" t="s">
        <v>64</v>
      </c>
      <c r="D125" s="23">
        <f t="shared" si="9"/>
        <v>309.15988</v>
      </c>
      <c r="E125" s="65">
        <v>0</v>
      </c>
      <c r="F125" s="23">
        <v>0</v>
      </c>
      <c r="G125" s="23">
        <v>0</v>
      </c>
      <c r="H125" s="23">
        <v>0</v>
      </c>
      <c r="I125" s="23">
        <v>309.15988</v>
      </c>
      <c r="J125" s="65">
        <v>0</v>
      </c>
      <c r="K125" s="30"/>
      <c r="L125" s="68"/>
      <c r="M125" s="66"/>
      <c r="N125" s="69"/>
    </row>
    <row r="126" spans="1:14" ht="77.25" customHeight="1">
      <c r="A126" s="20" t="s">
        <v>259</v>
      </c>
      <c r="B126" s="29" t="s">
        <v>260</v>
      </c>
      <c r="C126" s="21" t="s">
        <v>64</v>
      </c>
      <c r="D126" s="23">
        <f t="shared" si="9"/>
        <v>68.49599</v>
      </c>
      <c r="E126" s="65">
        <v>0</v>
      </c>
      <c r="F126" s="23">
        <v>0</v>
      </c>
      <c r="G126" s="23">
        <v>0</v>
      </c>
      <c r="H126" s="23">
        <v>0</v>
      </c>
      <c r="I126" s="23">
        <v>68.49599</v>
      </c>
      <c r="J126" s="65">
        <v>0</v>
      </c>
      <c r="K126" s="38" t="s">
        <v>117</v>
      </c>
      <c r="L126" s="68" t="s">
        <v>114</v>
      </c>
      <c r="M126" s="66"/>
      <c r="N126" s="69"/>
    </row>
    <row r="127" spans="1:14" ht="82.5" customHeight="1">
      <c r="A127" s="20" t="s">
        <v>261</v>
      </c>
      <c r="B127" s="29" t="s">
        <v>262</v>
      </c>
      <c r="C127" s="21" t="s">
        <v>64</v>
      </c>
      <c r="D127" s="23">
        <f t="shared" si="9"/>
        <v>46.5974</v>
      </c>
      <c r="E127" s="65">
        <v>0</v>
      </c>
      <c r="F127" s="23">
        <v>0</v>
      </c>
      <c r="G127" s="23">
        <v>0</v>
      </c>
      <c r="H127" s="23">
        <v>0</v>
      </c>
      <c r="I127" s="23">
        <v>46.5974</v>
      </c>
      <c r="J127" s="65">
        <v>0</v>
      </c>
      <c r="K127" s="38"/>
      <c r="L127" s="68"/>
      <c r="M127" s="66"/>
      <c r="N127" s="69"/>
    </row>
    <row r="128" spans="1:14" ht="87" customHeight="1">
      <c r="A128" s="20" t="s">
        <v>263</v>
      </c>
      <c r="B128" s="29" t="s">
        <v>264</v>
      </c>
      <c r="C128" s="21" t="s">
        <v>64</v>
      </c>
      <c r="D128" s="23">
        <f t="shared" si="9"/>
        <v>129.27048</v>
      </c>
      <c r="E128" s="65">
        <v>0</v>
      </c>
      <c r="F128" s="23">
        <v>0</v>
      </c>
      <c r="G128" s="23">
        <v>0</v>
      </c>
      <c r="H128" s="23">
        <v>0</v>
      </c>
      <c r="I128" s="23">
        <v>129.27048</v>
      </c>
      <c r="J128" s="65">
        <v>0</v>
      </c>
      <c r="K128" s="38"/>
      <c r="L128" s="68"/>
      <c r="M128" s="66"/>
      <c r="N128" s="69"/>
    </row>
    <row r="129" spans="1:14" ht="84" customHeight="1">
      <c r="A129" s="20" t="s">
        <v>265</v>
      </c>
      <c r="B129" s="21" t="s">
        <v>266</v>
      </c>
      <c r="C129" s="21" t="s">
        <v>64</v>
      </c>
      <c r="D129" s="23">
        <f t="shared" si="9"/>
        <v>66.01265</v>
      </c>
      <c r="E129" s="65">
        <v>0</v>
      </c>
      <c r="F129" s="23">
        <v>0</v>
      </c>
      <c r="G129" s="23">
        <v>0</v>
      </c>
      <c r="H129" s="23">
        <v>0</v>
      </c>
      <c r="I129" s="23">
        <v>66.01265</v>
      </c>
      <c r="J129" s="65">
        <v>0</v>
      </c>
      <c r="K129" s="38"/>
      <c r="L129" s="68"/>
      <c r="M129" s="66"/>
      <c r="N129" s="69"/>
    </row>
    <row r="130" spans="1:14" ht="77.25" customHeight="1">
      <c r="A130" s="20" t="s">
        <v>267</v>
      </c>
      <c r="B130" s="21" t="s">
        <v>268</v>
      </c>
      <c r="C130" s="21" t="s">
        <v>64</v>
      </c>
      <c r="D130" s="23">
        <f t="shared" si="9"/>
        <v>101.88178</v>
      </c>
      <c r="E130" s="65">
        <v>0</v>
      </c>
      <c r="F130" s="23">
        <v>0</v>
      </c>
      <c r="G130" s="23">
        <v>0</v>
      </c>
      <c r="H130" s="23">
        <v>0</v>
      </c>
      <c r="I130" s="23">
        <v>101.88178</v>
      </c>
      <c r="J130" s="65">
        <v>0</v>
      </c>
      <c r="K130" s="38"/>
      <c r="L130" s="68"/>
      <c r="M130" s="66"/>
      <c r="N130" s="69"/>
    </row>
    <row r="131" spans="1:14" ht="87.75" customHeight="1">
      <c r="A131" s="20" t="s">
        <v>269</v>
      </c>
      <c r="B131" s="21" t="s">
        <v>270</v>
      </c>
      <c r="C131" s="21" t="s">
        <v>64</v>
      </c>
      <c r="D131" s="23">
        <f t="shared" si="9"/>
        <v>488.59315</v>
      </c>
      <c r="E131" s="65">
        <v>0</v>
      </c>
      <c r="F131" s="23">
        <v>0</v>
      </c>
      <c r="G131" s="23">
        <v>0</v>
      </c>
      <c r="H131" s="23">
        <v>0</v>
      </c>
      <c r="I131" s="23">
        <v>488.59315</v>
      </c>
      <c r="J131" s="65">
        <v>0</v>
      </c>
      <c r="K131" s="38"/>
      <c r="L131" s="68"/>
      <c r="M131" s="66"/>
      <c r="N131" s="69"/>
    </row>
    <row r="132" spans="1:14" ht="72" customHeight="1">
      <c r="A132" s="20" t="s">
        <v>271</v>
      </c>
      <c r="B132" s="21" t="s">
        <v>272</v>
      </c>
      <c r="C132" s="21" t="s">
        <v>64</v>
      </c>
      <c r="D132" s="23">
        <f t="shared" si="9"/>
        <v>77.09535</v>
      </c>
      <c r="E132" s="65">
        <v>0</v>
      </c>
      <c r="F132" s="23">
        <v>0</v>
      </c>
      <c r="G132" s="23">
        <v>0</v>
      </c>
      <c r="H132" s="23">
        <v>0</v>
      </c>
      <c r="I132" s="23">
        <v>77.09535</v>
      </c>
      <c r="J132" s="65">
        <v>0</v>
      </c>
      <c r="K132" s="38"/>
      <c r="L132" s="68"/>
      <c r="M132" s="66"/>
      <c r="N132" s="69"/>
    </row>
    <row r="133" spans="1:14" ht="72" customHeight="1">
      <c r="A133" s="20" t="s">
        <v>273</v>
      </c>
      <c r="B133" s="21" t="s">
        <v>274</v>
      </c>
      <c r="C133" s="21" t="s">
        <v>64</v>
      </c>
      <c r="D133" s="23">
        <f t="shared" si="9"/>
        <v>17.89996</v>
      </c>
      <c r="E133" s="65">
        <v>0</v>
      </c>
      <c r="F133" s="23">
        <v>0</v>
      </c>
      <c r="G133" s="23">
        <v>0</v>
      </c>
      <c r="H133" s="23">
        <v>0</v>
      </c>
      <c r="I133" s="23">
        <f>17.89996</f>
        <v>17.89996</v>
      </c>
      <c r="J133" s="65">
        <v>0</v>
      </c>
      <c r="K133" s="38"/>
      <c r="L133" s="68"/>
      <c r="M133" s="66"/>
      <c r="N133" s="69"/>
    </row>
    <row r="134" spans="1:14" ht="108.75" customHeight="1">
      <c r="A134" s="20" t="s">
        <v>275</v>
      </c>
      <c r="B134" s="21" t="s">
        <v>276</v>
      </c>
      <c r="C134" s="21" t="s">
        <v>64</v>
      </c>
      <c r="D134" s="23">
        <f t="shared" si="9"/>
        <v>0</v>
      </c>
      <c r="E134" s="65">
        <v>0</v>
      </c>
      <c r="F134" s="23">
        <v>0</v>
      </c>
      <c r="G134" s="23">
        <v>0</v>
      </c>
      <c r="H134" s="23">
        <v>0</v>
      </c>
      <c r="I134" s="23">
        <v>0</v>
      </c>
      <c r="J134" s="65">
        <v>0</v>
      </c>
      <c r="K134" s="38" t="s">
        <v>117</v>
      </c>
      <c r="L134" s="68" t="s">
        <v>114</v>
      </c>
      <c r="M134" s="66"/>
      <c r="N134" s="69"/>
    </row>
    <row r="135" spans="1:14" ht="92.25" customHeight="1">
      <c r="A135" s="20" t="s">
        <v>277</v>
      </c>
      <c r="B135" s="21" t="s">
        <v>278</v>
      </c>
      <c r="C135" s="21" t="s">
        <v>64</v>
      </c>
      <c r="D135" s="23">
        <f t="shared" si="9"/>
        <v>0</v>
      </c>
      <c r="E135" s="65">
        <v>0</v>
      </c>
      <c r="F135" s="23">
        <v>0</v>
      </c>
      <c r="G135" s="23">
        <v>0</v>
      </c>
      <c r="H135" s="23">
        <v>0</v>
      </c>
      <c r="I135" s="23">
        <v>0</v>
      </c>
      <c r="J135" s="65">
        <v>0</v>
      </c>
      <c r="K135" s="38"/>
      <c r="L135" s="68"/>
      <c r="M135" s="66"/>
      <c r="N135" s="69"/>
    </row>
    <row r="136" spans="1:14" ht="95.25" customHeight="1">
      <c r="A136" s="20" t="s">
        <v>279</v>
      </c>
      <c r="B136" s="21" t="s">
        <v>280</v>
      </c>
      <c r="C136" s="21" t="s">
        <v>64</v>
      </c>
      <c r="D136" s="23">
        <f t="shared" si="9"/>
        <v>0</v>
      </c>
      <c r="E136" s="65">
        <v>0</v>
      </c>
      <c r="F136" s="23">
        <v>0</v>
      </c>
      <c r="G136" s="23">
        <v>0</v>
      </c>
      <c r="H136" s="23">
        <v>0</v>
      </c>
      <c r="I136" s="23">
        <v>0</v>
      </c>
      <c r="J136" s="65">
        <v>0</v>
      </c>
      <c r="K136" s="38"/>
      <c r="L136" s="68"/>
      <c r="M136" s="66"/>
      <c r="N136" s="69"/>
    </row>
    <row r="137" spans="1:14" ht="95.25" customHeight="1">
      <c r="A137" s="20" t="s">
        <v>281</v>
      </c>
      <c r="B137" s="21" t="s">
        <v>282</v>
      </c>
      <c r="C137" s="21" t="s">
        <v>64</v>
      </c>
      <c r="D137" s="23">
        <f t="shared" si="9"/>
        <v>1484.49507</v>
      </c>
      <c r="E137" s="23">
        <v>0</v>
      </c>
      <c r="F137" s="23">
        <v>0</v>
      </c>
      <c r="G137" s="23">
        <v>0</v>
      </c>
      <c r="H137" s="23">
        <v>0</v>
      </c>
      <c r="I137" s="23">
        <v>1484.49507</v>
      </c>
      <c r="J137" s="23">
        <v>0</v>
      </c>
      <c r="K137" s="38"/>
      <c r="L137" s="68"/>
      <c r="M137" s="66"/>
      <c r="N137" s="69"/>
    </row>
    <row r="138" spans="1:14" ht="129.75" customHeight="1">
      <c r="A138" s="20" t="s">
        <v>283</v>
      </c>
      <c r="B138" s="21" t="s">
        <v>284</v>
      </c>
      <c r="C138" s="21" t="s">
        <v>64</v>
      </c>
      <c r="D138" s="23">
        <f t="shared" si="9"/>
        <v>150.856</v>
      </c>
      <c r="E138" s="23">
        <v>0</v>
      </c>
      <c r="F138" s="23">
        <v>0</v>
      </c>
      <c r="G138" s="23">
        <v>0</v>
      </c>
      <c r="H138" s="23">
        <v>0</v>
      </c>
      <c r="I138" s="23">
        <v>150.856</v>
      </c>
      <c r="J138" s="23">
        <v>0</v>
      </c>
      <c r="K138" s="38"/>
      <c r="L138" s="68"/>
      <c r="M138" s="66"/>
      <c r="N138" s="69"/>
    </row>
    <row r="139" spans="1:14" ht="83.25" customHeight="1">
      <c r="A139" s="20" t="s">
        <v>285</v>
      </c>
      <c r="B139" s="21" t="s">
        <v>286</v>
      </c>
      <c r="C139" s="21" t="s">
        <v>64</v>
      </c>
      <c r="D139" s="23">
        <f>D140+D141+D142</f>
        <v>274.389</v>
      </c>
      <c r="E139" s="23">
        <v>0</v>
      </c>
      <c r="F139" s="23">
        <v>0</v>
      </c>
      <c r="G139" s="23">
        <v>0</v>
      </c>
      <c r="H139" s="23">
        <v>0</v>
      </c>
      <c r="I139" s="23">
        <f>I140+I141+I142</f>
        <v>274.389</v>
      </c>
      <c r="J139" s="23">
        <v>0</v>
      </c>
      <c r="K139" s="38"/>
      <c r="L139" s="68"/>
      <c r="M139" s="66"/>
      <c r="N139" s="69"/>
    </row>
    <row r="140" spans="1:14" ht="84.75" customHeight="1">
      <c r="A140" s="20" t="s">
        <v>287</v>
      </c>
      <c r="B140" s="21" t="s">
        <v>288</v>
      </c>
      <c r="C140" s="21" t="s">
        <v>64</v>
      </c>
      <c r="D140" s="23">
        <f aca="true" t="shared" si="10" ref="D140:D143">I140</f>
        <v>30.938</v>
      </c>
      <c r="E140" s="23">
        <v>0</v>
      </c>
      <c r="F140" s="23">
        <v>0</v>
      </c>
      <c r="G140" s="23">
        <v>0</v>
      </c>
      <c r="H140" s="23">
        <v>0</v>
      </c>
      <c r="I140" s="23">
        <v>30.938</v>
      </c>
      <c r="J140" s="23">
        <v>0</v>
      </c>
      <c r="K140" s="38"/>
      <c r="L140" s="68"/>
      <c r="M140" s="66"/>
      <c r="N140" s="69"/>
    </row>
    <row r="141" spans="1:14" ht="76.5" customHeight="1">
      <c r="A141" s="20" t="s">
        <v>289</v>
      </c>
      <c r="B141" s="21" t="s">
        <v>290</v>
      </c>
      <c r="C141" s="21" t="s">
        <v>64</v>
      </c>
      <c r="D141" s="23">
        <f t="shared" si="10"/>
        <v>189.309</v>
      </c>
      <c r="E141" s="23">
        <v>0</v>
      </c>
      <c r="F141" s="23">
        <v>0</v>
      </c>
      <c r="G141" s="23">
        <v>0</v>
      </c>
      <c r="H141" s="23">
        <v>0</v>
      </c>
      <c r="I141" s="23">
        <v>189.309</v>
      </c>
      <c r="J141" s="23">
        <v>0</v>
      </c>
      <c r="K141" s="38" t="s">
        <v>117</v>
      </c>
      <c r="L141" s="68" t="s">
        <v>114</v>
      </c>
      <c r="M141" s="66"/>
      <c r="N141" s="69"/>
    </row>
    <row r="142" spans="1:14" ht="70.5" customHeight="1">
      <c r="A142" s="20" t="s">
        <v>291</v>
      </c>
      <c r="B142" s="21" t="s">
        <v>292</v>
      </c>
      <c r="C142" s="21" t="s">
        <v>64</v>
      </c>
      <c r="D142" s="23">
        <f t="shared" si="10"/>
        <v>54.142</v>
      </c>
      <c r="E142" s="23">
        <v>0</v>
      </c>
      <c r="F142" s="23">
        <v>0</v>
      </c>
      <c r="G142" s="23">
        <v>0</v>
      </c>
      <c r="H142" s="23">
        <v>0</v>
      </c>
      <c r="I142" s="23">
        <v>54.142</v>
      </c>
      <c r="J142" s="23">
        <v>0</v>
      </c>
      <c r="K142" s="38"/>
      <c r="L142" s="68"/>
      <c r="M142" s="66"/>
      <c r="N142" s="69"/>
    </row>
    <row r="143" spans="1:14" ht="105" customHeight="1">
      <c r="A143" s="20" t="s">
        <v>293</v>
      </c>
      <c r="B143" s="21" t="s">
        <v>294</v>
      </c>
      <c r="C143" s="21" t="s">
        <v>64</v>
      </c>
      <c r="D143" s="23">
        <f t="shared" si="10"/>
        <v>103.481</v>
      </c>
      <c r="E143" s="23">
        <v>0</v>
      </c>
      <c r="F143" s="23">
        <v>0</v>
      </c>
      <c r="G143" s="23">
        <v>0</v>
      </c>
      <c r="H143" s="23">
        <v>0</v>
      </c>
      <c r="I143" s="23">
        <v>103.481</v>
      </c>
      <c r="J143" s="23">
        <v>0</v>
      </c>
      <c r="K143" s="38"/>
      <c r="L143" s="68"/>
      <c r="M143" s="66"/>
      <c r="N143" s="69"/>
    </row>
    <row r="144" spans="1:14" ht="59.25" customHeight="1">
      <c r="A144" s="81" t="s">
        <v>94</v>
      </c>
      <c r="B144" s="82" t="s">
        <v>181</v>
      </c>
      <c r="C144" s="82" t="s">
        <v>59</v>
      </c>
      <c r="D144" s="46">
        <f>D145+D146+D147+D148+D149+D150</f>
        <v>4454.223999999999</v>
      </c>
      <c r="E144" s="83">
        <v>0</v>
      </c>
      <c r="F144" s="46">
        <v>0</v>
      </c>
      <c r="G144" s="46">
        <v>0</v>
      </c>
      <c r="H144" s="46">
        <v>0</v>
      </c>
      <c r="I144" s="46">
        <f>I145+I146+I147+I148+I149+I150</f>
        <v>4454.223999999999</v>
      </c>
      <c r="J144" s="83">
        <v>0</v>
      </c>
      <c r="K144" s="38"/>
      <c r="L144" s="68"/>
      <c r="M144" s="66"/>
      <c r="N144" s="69"/>
    </row>
    <row r="145" spans="1:14" ht="87" customHeight="1">
      <c r="A145" s="84" t="s">
        <v>295</v>
      </c>
      <c r="B145" s="85" t="s">
        <v>296</v>
      </c>
      <c r="C145" s="34" t="s">
        <v>59</v>
      </c>
      <c r="D145" s="35">
        <f aca="true" t="shared" si="11" ref="D145:D152">I145</f>
        <v>537.239</v>
      </c>
      <c r="E145" s="67">
        <v>0</v>
      </c>
      <c r="F145" s="35">
        <v>0</v>
      </c>
      <c r="G145" s="35">
        <v>0</v>
      </c>
      <c r="H145" s="35">
        <v>0</v>
      </c>
      <c r="I145" s="35">
        <v>537.239</v>
      </c>
      <c r="J145" s="67">
        <v>0</v>
      </c>
      <c r="K145" s="38"/>
      <c r="L145" s="68"/>
      <c r="M145" s="66"/>
      <c r="N145" s="69"/>
    </row>
    <row r="146" spans="1:14" ht="59.25" customHeight="1">
      <c r="A146" s="84" t="s">
        <v>297</v>
      </c>
      <c r="B146" s="86" t="s">
        <v>298</v>
      </c>
      <c r="C146" s="34" t="s">
        <v>59</v>
      </c>
      <c r="D146" s="35">
        <f t="shared" si="11"/>
        <v>432</v>
      </c>
      <c r="E146" s="67">
        <v>0</v>
      </c>
      <c r="F146" s="35">
        <v>0</v>
      </c>
      <c r="G146" s="35">
        <v>0</v>
      </c>
      <c r="H146" s="35">
        <v>0</v>
      </c>
      <c r="I146" s="35">
        <v>432</v>
      </c>
      <c r="J146" s="67">
        <v>0</v>
      </c>
      <c r="K146" s="38"/>
      <c r="L146" s="68"/>
      <c r="M146" s="66"/>
      <c r="N146" s="69"/>
    </row>
    <row r="147" spans="1:14" ht="69.75" customHeight="1">
      <c r="A147" s="84" t="s">
        <v>299</v>
      </c>
      <c r="B147" s="85" t="s">
        <v>300</v>
      </c>
      <c r="C147" s="34" t="s">
        <v>59</v>
      </c>
      <c r="D147" s="35">
        <f t="shared" si="11"/>
        <v>2630</v>
      </c>
      <c r="E147" s="67">
        <v>0</v>
      </c>
      <c r="F147" s="35">
        <v>0</v>
      </c>
      <c r="G147" s="35">
        <v>0</v>
      </c>
      <c r="H147" s="35">
        <v>0</v>
      </c>
      <c r="I147" s="35">
        <v>2630</v>
      </c>
      <c r="J147" s="67">
        <v>0</v>
      </c>
      <c r="K147" s="38"/>
      <c r="L147" s="68"/>
      <c r="M147" s="66"/>
      <c r="N147" s="69"/>
    </row>
    <row r="148" spans="1:14" ht="99" customHeight="1">
      <c r="A148" s="84" t="s">
        <v>301</v>
      </c>
      <c r="B148" s="85" t="s">
        <v>302</v>
      </c>
      <c r="C148" s="34" t="s">
        <v>59</v>
      </c>
      <c r="D148" s="35">
        <f t="shared" si="11"/>
        <v>251</v>
      </c>
      <c r="E148" s="67">
        <v>0</v>
      </c>
      <c r="F148" s="35">
        <v>0</v>
      </c>
      <c r="G148" s="35">
        <v>0</v>
      </c>
      <c r="H148" s="35">
        <v>0</v>
      </c>
      <c r="I148" s="35">
        <v>251</v>
      </c>
      <c r="J148" s="67">
        <v>0</v>
      </c>
      <c r="K148" s="38"/>
      <c r="L148" s="68"/>
      <c r="M148" s="66"/>
      <c r="N148" s="69"/>
    </row>
    <row r="149" spans="1:14" ht="76.5" customHeight="1">
      <c r="A149" s="84" t="s">
        <v>303</v>
      </c>
      <c r="B149" s="85" t="s">
        <v>304</v>
      </c>
      <c r="C149" s="34" t="s">
        <v>59</v>
      </c>
      <c r="D149" s="35">
        <f t="shared" si="11"/>
        <v>360</v>
      </c>
      <c r="E149" s="67">
        <v>0</v>
      </c>
      <c r="F149" s="35">
        <v>0</v>
      </c>
      <c r="G149" s="35">
        <v>0</v>
      </c>
      <c r="H149" s="35">
        <v>0</v>
      </c>
      <c r="I149" s="35">
        <v>360</v>
      </c>
      <c r="J149" s="67">
        <v>0</v>
      </c>
      <c r="K149" s="38"/>
      <c r="L149" s="68"/>
      <c r="M149" s="66"/>
      <c r="N149" s="69"/>
    </row>
    <row r="150" spans="1:14" ht="90.75" customHeight="1">
      <c r="A150" s="84" t="s">
        <v>305</v>
      </c>
      <c r="B150" s="85" t="s">
        <v>306</v>
      </c>
      <c r="C150" s="34" t="s">
        <v>59</v>
      </c>
      <c r="D150" s="35">
        <f t="shared" si="11"/>
        <v>243.985</v>
      </c>
      <c r="E150" s="67">
        <v>0</v>
      </c>
      <c r="F150" s="35">
        <v>0</v>
      </c>
      <c r="G150" s="35">
        <v>0</v>
      </c>
      <c r="H150" s="35">
        <v>0</v>
      </c>
      <c r="I150" s="35">
        <v>243.985</v>
      </c>
      <c r="J150" s="67">
        <v>0</v>
      </c>
      <c r="K150" s="71" t="s">
        <v>117</v>
      </c>
      <c r="L150" s="87"/>
      <c r="M150" s="66"/>
      <c r="N150" s="69"/>
    </row>
    <row r="151" spans="1:14" ht="30.75" customHeight="1">
      <c r="A151" s="20" t="s">
        <v>307</v>
      </c>
      <c r="B151" s="21" t="s">
        <v>181</v>
      </c>
      <c r="C151" s="21" t="s">
        <v>76</v>
      </c>
      <c r="D151" s="23">
        <f t="shared" si="11"/>
        <v>1200</v>
      </c>
      <c r="E151" s="65">
        <v>0</v>
      </c>
      <c r="F151" s="23">
        <v>0</v>
      </c>
      <c r="G151" s="23">
        <v>0</v>
      </c>
      <c r="H151" s="23">
        <v>0</v>
      </c>
      <c r="I151" s="23">
        <v>1200</v>
      </c>
      <c r="J151" s="65">
        <v>0</v>
      </c>
      <c r="K151" s="71"/>
      <c r="L151" s="87"/>
      <c r="M151" s="66"/>
      <c r="N151" s="69"/>
    </row>
    <row r="152" spans="1:14" ht="33" customHeight="1">
      <c r="A152" s="20"/>
      <c r="B152" s="21"/>
      <c r="C152" s="21" t="s">
        <v>77</v>
      </c>
      <c r="D152" s="23">
        <f t="shared" si="11"/>
        <v>1200</v>
      </c>
      <c r="E152" s="65">
        <v>0</v>
      </c>
      <c r="F152" s="23">
        <v>0</v>
      </c>
      <c r="G152" s="23">
        <v>0</v>
      </c>
      <c r="H152" s="23">
        <v>0</v>
      </c>
      <c r="I152" s="23">
        <v>1200</v>
      </c>
      <c r="J152" s="65">
        <v>0</v>
      </c>
      <c r="K152" s="71"/>
      <c r="L152" s="87"/>
      <c r="M152" s="66"/>
      <c r="N152" s="69"/>
    </row>
    <row r="153" spans="1:14" ht="59.25" customHeight="1">
      <c r="A153" s="88" t="s">
        <v>308</v>
      </c>
      <c r="B153" s="89" t="s">
        <v>309</v>
      </c>
      <c r="C153" s="82" t="s">
        <v>59</v>
      </c>
      <c r="D153" s="46">
        <f>D154</f>
        <v>1058.512</v>
      </c>
      <c r="E153" s="83">
        <v>0</v>
      </c>
      <c r="F153" s="46">
        <v>0</v>
      </c>
      <c r="G153" s="46">
        <v>0</v>
      </c>
      <c r="H153" s="46">
        <v>0</v>
      </c>
      <c r="I153" s="46">
        <f>I154</f>
        <v>1058.512</v>
      </c>
      <c r="J153" s="83">
        <v>0</v>
      </c>
      <c r="K153" s="71"/>
      <c r="L153" s="87"/>
      <c r="M153" s="66"/>
      <c r="N153" s="69"/>
    </row>
    <row r="154" spans="1:14" ht="85.5" customHeight="1">
      <c r="A154" s="84" t="s">
        <v>310</v>
      </c>
      <c r="B154" s="34" t="s">
        <v>311</v>
      </c>
      <c r="C154" s="34" t="s">
        <v>59</v>
      </c>
      <c r="D154" s="35">
        <f aca="true" t="shared" si="12" ref="D154:D156">I154</f>
        <v>1058.512</v>
      </c>
      <c r="E154" s="35">
        <f>J154</f>
        <v>0</v>
      </c>
      <c r="F154" s="35">
        <f>K154</f>
        <v>0</v>
      </c>
      <c r="G154" s="35">
        <f>L154</f>
        <v>0</v>
      </c>
      <c r="H154" s="35">
        <f>M154</f>
        <v>0</v>
      </c>
      <c r="I154" s="35">
        <v>1058.512</v>
      </c>
      <c r="J154" s="35">
        <f>O154</f>
        <v>0</v>
      </c>
      <c r="K154" s="71"/>
      <c r="L154" s="87"/>
      <c r="M154" s="66"/>
      <c r="N154" s="69"/>
    </row>
    <row r="155" spans="1:14" ht="30" customHeight="1">
      <c r="A155" s="20" t="s">
        <v>312</v>
      </c>
      <c r="B155" s="21" t="s">
        <v>309</v>
      </c>
      <c r="C155" s="21" t="s">
        <v>76</v>
      </c>
      <c r="D155" s="23">
        <f t="shared" si="12"/>
        <v>1200</v>
      </c>
      <c r="E155" s="65">
        <v>0</v>
      </c>
      <c r="F155" s="23">
        <v>0</v>
      </c>
      <c r="G155" s="23">
        <v>0</v>
      </c>
      <c r="H155" s="23">
        <v>0</v>
      </c>
      <c r="I155" s="23">
        <v>1200</v>
      </c>
      <c r="J155" s="65">
        <v>0</v>
      </c>
      <c r="K155" s="71"/>
      <c r="L155" s="90"/>
      <c r="M155" s="66"/>
      <c r="N155" s="69"/>
    </row>
    <row r="156" spans="1:14" ht="30" customHeight="1">
      <c r="A156" s="20"/>
      <c r="B156" s="21"/>
      <c r="C156" s="21" t="s">
        <v>77</v>
      </c>
      <c r="D156" s="23">
        <f t="shared" si="12"/>
        <v>1200</v>
      </c>
      <c r="E156" s="65">
        <v>0</v>
      </c>
      <c r="F156" s="23">
        <v>0</v>
      </c>
      <c r="G156" s="23">
        <v>0</v>
      </c>
      <c r="H156" s="23">
        <v>0</v>
      </c>
      <c r="I156" s="23">
        <v>1200</v>
      </c>
      <c r="J156" s="65">
        <v>0</v>
      </c>
      <c r="K156" s="71"/>
      <c r="L156" s="72"/>
      <c r="M156" s="66"/>
      <c r="N156" s="69"/>
    </row>
    <row r="157" spans="1:14" ht="24" customHeight="1">
      <c r="A157" s="75" t="s">
        <v>313</v>
      </c>
      <c r="B157" s="91" t="s">
        <v>314</v>
      </c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66"/>
      <c r="N157" s="69"/>
    </row>
    <row r="158" spans="1:14" ht="24" customHeight="1">
      <c r="A158" s="77" t="s">
        <v>315</v>
      </c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66"/>
      <c r="N158" s="69"/>
    </row>
    <row r="159" spans="1:14" ht="24" customHeight="1">
      <c r="A159" s="77" t="s">
        <v>316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66"/>
      <c r="N159" s="69"/>
    </row>
    <row r="160" spans="1:14" ht="24" customHeight="1">
      <c r="A160" s="77" t="s">
        <v>26</v>
      </c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66"/>
      <c r="N160" s="69"/>
    </row>
    <row r="161" spans="1:14" ht="24.75" customHeight="1">
      <c r="A161" s="20" t="s">
        <v>317</v>
      </c>
      <c r="B161" s="21" t="s">
        <v>318</v>
      </c>
      <c r="C161" s="22" t="s">
        <v>29</v>
      </c>
      <c r="D161" s="23">
        <f>F161+I161</f>
        <v>907.78526</v>
      </c>
      <c r="E161" s="65">
        <v>0</v>
      </c>
      <c r="F161" s="23">
        <v>862.396</v>
      </c>
      <c r="G161" s="65">
        <v>862.396</v>
      </c>
      <c r="H161" s="65">
        <v>0</v>
      </c>
      <c r="I161" s="23">
        <v>45.38926</v>
      </c>
      <c r="J161" s="65">
        <v>0</v>
      </c>
      <c r="K161" s="22" t="s">
        <v>319</v>
      </c>
      <c r="L161" s="21" t="s">
        <v>320</v>
      </c>
      <c r="M161" s="66"/>
      <c r="N161" s="69"/>
    </row>
    <row r="162" spans="1:14" ht="24.75" customHeight="1">
      <c r="A162" s="20"/>
      <c r="B162" s="21"/>
      <c r="C162" s="10" t="s">
        <v>44</v>
      </c>
      <c r="D162" s="23">
        <f>I162+F162</f>
        <v>878.2640000000001</v>
      </c>
      <c r="E162" s="65">
        <v>0</v>
      </c>
      <c r="F162" s="65">
        <f>G162+H162</f>
        <v>797.6415400000001</v>
      </c>
      <c r="G162" s="65">
        <v>707.83009</v>
      </c>
      <c r="H162" s="65">
        <v>89.81145</v>
      </c>
      <c r="I162" s="23">
        <v>80.62246</v>
      </c>
      <c r="J162" s="65">
        <v>0</v>
      </c>
      <c r="K162" s="22"/>
      <c r="L162" s="21"/>
      <c r="M162" s="66"/>
      <c r="N162" s="69"/>
    </row>
    <row r="163" spans="1:14" ht="24.75" customHeight="1">
      <c r="A163" s="20"/>
      <c r="B163" s="21"/>
      <c r="C163" s="21" t="s">
        <v>56</v>
      </c>
      <c r="D163" s="23">
        <v>0</v>
      </c>
      <c r="E163" s="65">
        <v>0</v>
      </c>
      <c r="F163" s="23">
        <v>0</v>
      </c>
      <c r="G163" s="65">
        <v>0</v>
      </c>
      <c r="H163" s="65">
        <v>0</v>
      </c>
      <c r="I163" s="23">
        <f aca="true" t="shared" si="13" ref="I163:I165">D163</f>
        <v>0</v>
      </c>
      <c r="J163" s="65">
        <v>0</v>
      </c>
      <c r="K163" s="22"/>
      <c r="L163" s="21"/>
      <c r="M163" s="66"/>
      <c r="N163" s="69"/>
    </row>
    <row r="164" spans="1:14" ht="24.75" customHeight="1">
      <c r="A164" s="20"/>
      <c r="B164" s="21"/>
      <c r="C164" s="10" t="s">
        <v>64</v>
      </c>
      <c r="D164" s="23">
        <v>0</v>
      </c>
      <c r="E164" s="65">
        <v>0</v>
      </c>
      <c r="F164" s="23">
        <v>0</v>
      </c>
      <c r="G164" s="65">
        <v>0</v>
      </c>
      <c r="H164" s="65">
        <v>0</v>
      </c>
      <c r="I164" s="23">
        <f t="shared" si="13"/>
        <v>0</v>
      </c>
      <c r="J164" s="65">
        <v>0</v>
      </c>
      <c r="K164" s="22"/>
      <c r="L164" s="21"/>
      <c r="M164" s="66"/>
      <c r="N164" s="69"/>
    </row>
    <row r="165" spans="1:14" ht="24.75" customHeight="1">
      <c r="A165" s="20"/>
      <c r="B165" s="21"/>
      <c r="C165" s="10" t="s">
        <v>59</v>
      </c>
      <c r="D165" s="23">
        <v>0</v>
      </c>
      <c r="E165" s="65">
        <v>0</v>
      </c>
      <c r="F165" s="23">
        <v>0</v>
      </c>
      <c r="G165" s="65">
        <v>0</v>
      </c>
      <c r="H165" s="65">
        <v>0</v>
      </c>
      <c r="I165" s="23">
        <f t="shared" si="13"/>
        <v>0</v>
      </c>
      <c r="J165" s="65">
        <v>0</v>
      </c>
      <c r="K165" s="22"/>
      <c r="L165" s="21"/>
      <c r="M165" s="66"/>
      <c r="N165" s="69"/>
    </row>
    <row r="166" spans="1:14" ht="19.5" customHeight="1">
      <c r="A166" s="20"/>
      <c r="B166" s="32" t="s">
        <v>95</v>
      </c>
      <c r="C166" s="27" t="s">
        <v>29</v>
      </c>
      <c r="D166" s="80">
        <f>D20+D27+D41+D94</f>
        <v>2123.93471</v>
      </c>
      <c r="E166" s="80">
        <f>E27</f>
        <v>120.6</v>
      </c>
      <c r="F166" s="28">
        <v>0</v>
      </c>
      <c r="G166" s="80">
        <v>0</v>
      </c>
      <c r="H166" s="28">
        <v>0</v>
      </c>
      <c r="I166" s="80">
        <f>I20+I27+I41+I94</f>
        <v>2003.33471</v>
      </c>
      <c r="J166" s="23">
        <v>0</v>
      </c>
      <c r="K166" s="22" t="s">
        <v>113</v>
      </c>
      <c r="L166" s="21"/>
      <c r="M166" s="66"/>
      <c r="N166" s="69"/>
    </row>
    <row r="167" spans="1:14" ht="19.5" customHeight="1">
      <c r="A167" s="20"/>
      <c r="B167" s="32"/>
      <c r="C167" s="27"/>
      <c r="D167" s="80">
        <f>I167</f>
        <v>2651.831</v>
      </c>
      <c r="E167" s="80">
        <v>0</v>
      </c>
      <c r="F167" s="28">
        <v>0</v>
      </c>
      <c r="G167" s="80">
        <v>0</v>
      </c>
      <c r="H167" s="28">
        <v>0</v>
      </c>
      <c r="I167" s="80">
        <f>I34+I46+I47+I50+I84+I95</f>
        <v>2651.831</v>
      </c>
      <c r="J167" s="28">
        <v>0</v>
      </c>
      <c r="K167" s="22" t="s">
        <v>96</v>
      </c>
      <c r="L167" s="21"/>
      <c r="M167" s="66"/>
      <c r="N167" s="69"/>
    </row>
    <row r="168" spans="1:14" ht="19.5" customHeight="1">
      <c r="A168" s="20"/>
      <c r="B168" s="32"/>
      <c r="C168" s="27"/>
      <c r="D168" s="80">
        <f>D161</f>
        <v>907.78526</v>
      </c>
      <c r="E168" s="80">
        <v>0</v>
      </c>
      <c r="F168" s="28">
        <f>F161</f>
        <v>862.396</v>
      </c>
      <c r="G168" s="80">
        <f>G161</f>
        <v>862.396</v>
      </c>
      <c r="H168" s="28">
        <v>0</v>
      </c>
      <c r="I168" s="80">
        <f>I161</f>
        <v>45.38926</v>
      </c>
      <c r="J168" s="28">
        <v>0</v>
      </c>
      <c r="K168" s="22" t="s">
        <v>319</v>
      </c>
      <c r="L168" s="21"/>
      <c r="M168" s="66"/>
      <c r="N168" s="69"/>
    </row>
    <row r="169" spans="1:14" ht="19.5" customHeight="1">
      <c r="A169" s="20"/>
      <c r="B169" s="32"/>
      <c r="C169" s="27" t="s">
        <v>321</v>
      </c>
      <c r="D169" s="80">
        <f>D166+D167+D168</f>
        <v>5683.550969999999</v>
      </c>
      <c r="E169" s="80">
        <f>E166</f>
        <v>120.6</v>
      </c>
      <c r="F169" s="28">
        <f>F168</f>
        <v>862.396</v>
      </c>
      <c r="G169" s="80">
        <f>G168</f>
        <v>862.396</v>
      </c>
      <c r="H169" s="28">
        <v>0</v>
      </c>
      <c r="I169" s="80">
        <f>I166+I167+I168</f>
        <v>4700.55497</v>
      </c>
      <c r="J169" s="28">
        <v>0</v>
      </c>
      <c r="K169" s="22"/>
      <c r="L169" s="21"/>
      <c r="M169" s="66"/>
      <c r="N169" s="69"/>
    </row>
    <row r="170" spans="1:14" ht="19.5" customHeight="1">
      <c r="A170" s="20"/>
      <c r="B170" s="32"/>
      <c r="C170" s="32" t="s">
        <v>44</v>
      </c>
      <c r="D170" s="80">
        <f>E170+I170</f>
        <v>3262.457</v>
      </c>
      <c r="E170" s="80">
        <v>120.6</v>
      </c>
      <c r="F170" s="28">
        <v>0</v>
      </c>
      <c r="G170" s="80">
        <v>0</v>
      </c>
      <c r="H170" s="28">
        <v>0</v>
      </c>
      <c r="I170" s="80">
        <f>I21+I28+I42+I53+I56</f>
        <v>3141.857</v>
      </c>
      <c r="J170" s="28">
        <v>0</v>
      </c>
      <c r="K170" s="22" t="s">
        <v>113</v>
      </c>
      <c r="L170" s="21"/>
      <c r="M170" s="66"/>
      <c r="N170" s="69"/>
    </row>
    <row r="171" spans="1:14" ht="19.5" customHeight="1">
      <c r="A171" s="20"/>
      <c r="B171" s="32"/>
      <c r="C171" s="32"/>
      <c r="D171" s="80">
        <f>I171</f>
        <v>4296.37643</v>
      </c>
      <c r="E171" s="80">
        <v>0</v>
      </c>
      <c r="F171" s="80">
        <v>0</v>
      </c>
      <c r="G171" s="80">
        <v>0</v>
      </c>
      <c r="H171" s="80">
        <v>0</v>
      </c>
      <c r="I171" s="80">
        <f>I35+I48+I49+I51+I54+I55+I96</f>
        <v>4296.37643</v>
      </c>
      <c r="J171" s="28">
        <v>0</v>
      </c>
      <c r="K171" s="22" t="s">
        <v>96</v>
      </c>
      <c r="L171" s="21"/>
      <c r="M171" s="66"/>
      <c r="N171" s="69"/>
    </row>
    <row r="172" spans="1:14" ht="19.5" customHeight="1">
      <c r="A172" s="20"/>
      <c r="B172" s="32"/>
      <c r="C172" s="32"/>
      <c r="D172" s="80">
        <f>F172+I172</f>
        <v>878.2640000000001</v>
      </c>
      <c r="E172" s="80">
        <v>0</v>
      </c>
      <c r="F172" s="80">
        <f>G172+H172</f>
        <v>797.6415400000001</v>
      </c>
      <c r="G172" s="80">
        <f>G162</f>
        <v>707.83009</v>
      </c>
      <c r="H172" s="80">
        <f>H162</f>
        <v>89.81145</v>
      </c>
      <c r="I172" s="80">
        <f>I162</f>
        <v>80.62246</v>
      </c>
      <c r="J172" s="28">
        <v>0</v>
      </c>
      <c r="K172" s="22" t="s">
        <v>319</v>
      </c>
      <c r="L172" s="21"/>
      <c r="M172" s="66"/>
      <c r="N172" s="69"/>
    </row>
    <row r="173" spans="1:14" ht="19.5" customHeight="1">
      <c r="A173" s="20"/>
      <c r="B173" s="32"/>
      <c r="C173" s="32" t="s">
        <v>322</v>
      </c>
      <c r="D173" s="80">
        <f>D170+D171+D172</f>
        <v>8437.097430000002</v>
      </c>
      <c r="E173" s="80">
        <f>E170+E171+E172</f>
        <v>120.6</v>
      </c>
      <c r="F173" s="80">
        <f>F170+F171+F172</f>
        <v>797.6415400000001</v>
      </c>
      <c r="G173" s="80">
        <f>G170+G171+G172</f>
        <v>707.83009</v>
      </c>
      <c r="H173" s="80">
        <f>H170+H171+H172</f>
        <v>89.81145</v>
      </c>
      <c r="I173" s="80">
        <f>I170+I171+I172</f>
        <v>7518.85589</v>
      </c>
      <c r="J173" s="28">
        <v>0</v>
      </c>
      <c r="K173" s="22"/>
      <c r="L173" s="21"/>
      <c r="M173" s="66"/>
      <c r="N173" s="69"/>
    </row>
    <row r="174" spans="1:14" ht="19.5" customHeight="1">
      <c r="A174" s="20"/>
      <c r="B174" s="92" t="s">
        <v>95</v>
      </c>
      <c r="C174" s="27" t="s">
        <v>56</v>
      </c>
      <c r="D174" s="80">
        <f>E174+I174</f>
        <v>1590.595</v>
      </c>
      <c r="E174" s="80">
        <f>E22+E29+E43</f>
        <v>123.3</v>
      </c>
      <c r="F174" s="80">
        <f>F22+F29+F43</f>
        <v>0</v>
      </c>
      <c r="G174" s="80">
        <f>G22+G29+G43</f>
        <v>0</v>
      </c>
      <c r="H174" s="80">
        <f>H22+H29+H43</f>
        <v>0</v>
      </c>
      <c r="I174" s="80">
        <f>I22+I29+I43+I59+I61+I63</f>
        <v>1467.295</v>
      </c>
      <c r="J174" s="80">
        <v>0</v>
      </c>
      <c r="K174" s="22" t="s">
        <v>113</v>
      </c>
      <c r="L174" s="71"/>
      <c r="M174" s="66"/>
      <c r="N174" s="69"/>
    </row>
    <row r="175" spans="1:14" ht="19.5" customHeight="1">
      <c r="A175" s="20"/>
      <c r="B175" s="92"/>
      <c r="C175" s="27"/>
      <c r="D175" s="80">
        <f>I175</f>
        <v>4036.59361</v>
      </c>
      <c r="E175" s="80">
        <v>0</v>
      </c>
      <c r="F175" s="80">
        <v>0</v>
      </c>
      <c r="G175" s="80">
        <v>0</v>
      </c>
      <c r="H175" s="80">
        <v>0</v>
      </c>
      <c r="I175" s="80">
        <f>I36+I57+I58+I105</f>
        <v>4036.59361</v>
      </c>
      <c r="J175" s="80">
        <v>0</v>
      </c>
      <c r="K175" s="22" t="s">
        <v>96</v>
      </c>
      <c r="L175" s="71"/>
      <c r="M175" s="66"/>
      <c r="N175" s="69"/>
    </row>
    <row r="176" spans="1:14" ht="19.5" customHeight="1">
      <c r="A176" s="20"/>
      <c r="B176" s="92"/>
      <c r="C176" s="27"/>
      <c r="D176" s="80">
        <f>D163</f>
        <v>0</v>
      </c>
      <c r="E176" s="80">
        <f>E163</f>
        <v>0</v>
      </c>
      <c r="F176" s="80">
        <f>F163</f>
        <v>0</v>
      </c>
      <c r="G176" s="80">
        <f>G163</f>
        <v>0</v>
      </c>
      <c r="H176" s="80">
        <f>H163</f>
        <v>0</v>
      </c>
      <c r="I176" s="80">
        <f>I163</f>
        <v>0</v>
      </c>
      <c r="J176" s="80">
        <v>0</v>
      </c>
      <c r="K176" s="22" t="s">
        <v>319</v>
      </c>
      <c r="L176" s="71"/>
      <c r="M176" s="66"/>
      <c r="N176" s="69"/>
    </row>
    <row r="177" spans="1:14" ht="19.5" customHeight="1">
      <c r="A177" s="20"/>
      <c r="B177" s="92"/>
      <c r="C177" s="32" t="s">
        <v>323</v>
      </c>
      <c r="D177" s="80">
        <f>D174+D175</f>
        <v>5627.18861</v>
      </c>
      <c r="E177" s="80">
        <f>E174</f>
        <v>123.3</v>
      </c>
      <c r="F177" s="28">
        <v>0</v>
      </c>
      <c r="G177" s="80">
        <v>0</v>
      </c>
      <c r="H177" s="28">
        <v>0</v>
      </c>
      <c r="I177" s="80">
        <f>I174+I175</f>
        <v>5503.88861</v>
      </c>
      <c r="J177" s="28">
        <v>0</v>
      </c>
      <c r="K177" s="93"/>
      <c r="L177" s="71"/>
      <c r="M177" s="66"/>
      <c r="N177" s="69"/>
    </row>
    <row r="178" spans="1:12" ht="18.75" customHeight="1">
      <c r="A178" s="20"/>
      <c r="B178" s="92"/>
      <c r="C178" s="27" t="s">
        <v>64</v>
      </c>
      <c r="D178" s="80">
        <f>E178+I178</f>
        <v>4107.9955199999995</v>
      </c>
      <c r="E178" s="80">
        <f>E29</f>
        <v>123.3</v>
      </c>
      <c r="F178" s="28">
        <v>0</v>
      </c>
      <c r="G178" s="80">
        <v>0</v>
      </c>
      <c r="H178" s="28">
        <v>0</v>
      </c>
      <c r="I178" s="80">
        <f>I23+I30+I44+I60+I62+I69+I70+I71+I72+I73+I74+I75+I76+I77</f>
        <v>3984.6955199999998</v>
      </c>
      <c r="J178" s="80">
        <v>0</v>
      </c>
      <c r="K178" s="22" t="s">
        <v>113</v>
      </c>
      <c r="L178" s="71"/>
    </row>
    <row r="179" spans="1:12" ht="20.25" customHeight="1">
      <c r="A179" s="20"/>
      <c r="B179" s="92"/>
      <c r="C179" s="27"/>
      <c r="D179" s="80">
        <f>I179</f>
        <v>4572.594109999999</v>
      </c>
      <c r="E179" s="80">
        <v>0</v>
      </c>
      <c r="F179" s="28">
        <v>0</v>
      </c>
      <c r="G179" s="80">
        <v>0</v>
      </c>
      <c r="H179" s="28">
        <v>0</v>
      </c>
      <c r="I179" s="80">
        <f>I37+I65+I66+I122+I67+I68+I64</f>
        <v>4572.594109999999</v>
      </c>
      <c r="J179" s="80">
        <v>0</v>
      </c>
      <c r="K179" s="22" t="s">
        <v>96</v>
      </c>
      <c r="L179" s="71"/>
    </row>
    <row r="180" spans="1:12" ht="20.25" customHeight="1">
      <c r="A180" s="20"/>
      <c r="B180" s="92"/>
      <c r="C180" s="27"/>
      <c r="D180" s="80">
        <v>0</v>
      </c>
      <c r="E180" s="80">
        <v>0</v>
      </c>
      <c r="F180" s="28">
        <v>0</v>
      </c>
      <c r="G180" s="80">
        <v>0</v>
      </c>
      <c r="H180" s="28">
        <v>0</v>
      </c>
      <c r="I180" s="80">
        <v>0</v>
      </c>
      <c r="J180" s="80">
        <v>0</v>
      </c>
      <c r="K180" s="22" t="s">
        <v>319</v>
      </c>
      <c r="L180" s="71"/>
    </row>
    <row r="181" spans="1:12" ht="19.5" customHeight="1">
      <c r="A181" s="20"/>
      <c r="B181" s="92"/>
      <c r="C181" s="32" t="s">
        <v>324</v>
      </c>
      <c r="D181" s="80">
        <f>D178+D179</f>
        <v>8680.589629999999</v>
      </c>
      <c r="E181" s="80">
        <f aca="true" t="shared" si="14" ref="E181:E182">E30</f>
        <v>123.3</v>
      </c>
      <c r="F181" s="28">
        <v>0</v>
      </c>
      <c r="G181" s="80">
        <v>0</v>
      </c>
      <c r="H181" s="28">
        <v>0</v>
      </c>
      <c r="I181" s="80">
        <f>I178+I179</f>
        <v>8557.28963</v>
      </c>
      <c r="J181" s="28">
        <v>0</v>
      </c>
      <c r="K181" s="93"/>
      <c r="L181" s="71"/>
    </row>
    <row r="182" spans="1:12" ht="19.5" customHeight="1">
      <c r="A182" s="20"/>
      <c r="B182" s="92"/>
      <c r="C182" s="82" t="s">
        <v>59</v>
      </c>
      <c r="D182" s="83">
        <f>E182+I182</f>
        <v>3567.8</v>
      </c>
      <c r="E182" s="83">
        <f t="shared" si="14"/>
        <v>123.3</v>
      </c>
      <c r="F182" s="83">
        <v>0</v>
      </c>
      <c r="G182" s="83">
        <v>0</v>
      </c>
      <c r="H182" s="83">
        <v>0</v>
      </c>
      <c r="I182" s="83">
        <f>I24+I31+I45+I78</f>
        <v>3444.5</v>
      </c>
      <c r="J182" s="46">
        <v>0</v>
      </c>
      <c r="K182" s="94" t="s">
        <v>113</v>
      </c>
      <c r="L182" s="71"/>
    </row>
    <row r="183" spans="1:12" ht="19.5" customHeight="1">
      <c r="A183" s="20"/>
      <c r="B183" s="92"/>
      <c r="C183" s="82"/>
      <c r="D183" s="83">
        <f>I183</f>
        <v>5910.985999999999</v>
      </c>
      <c r="E183" s="83">
        <v>0</v>
      </c>
      <c r="F183" s="83">
        <v>0</v>
      </c>
      <c r="G183" s="83">
        <v>0</v>
      </c>
      <c r="H183" s="83">
        <v>0</v>
      </c>
      <c r="I183" s="83">
        <f>I144+I153+I38+I52</f>
        <v>5910.985999999999</v>
      </c>
      <c r="J183" s="46">
        <v>0</v>
      </c>
      <c r="K183" s="94" t="s">
        <v>96</v>
      </c>
      <c r="L183" s="71"/>
    </row>
    <row r="184" spans="1:12" ht="19.5" customHeight="1">
      <c r="A184" s="20"/>
      <c r="B184" s="92"/>
      <c r="C184" s="82"/>
      <c r="D184" s="83">
        <f>D165</f>
        <v>0</v>
      </c>
      <c r="E184" s="83">
        <v>0</v>
      </c>
      <c r="F184" s="83">
        <f>F165</f>
        <v>0</v>
      </c>
      <c r="G184" s="83">
        <f>G165</f>
        <v>0</v>
      </c>
      <c r="H184" s="83">
        <f>H165</f>
        <v>0</v>
      </c>
      <c r="I184" s="83">
        <f>I165</f>
        <v>0</v>
      </c>
      <c r="J184" s="46">
        <v>0</v>
      </c>
      <c r="K184" s="94" t="s">
        <v>319</v>
      </c>
      <c r="L184" s="71"/>
    </row>
    <row r="185" spans="1:12" ht="19.5" customHeight="1">
      <c r="A185" s="20"/>
      <c r="B185" s="92"/>
      <c r="C185" s="82" t="s">
        <v>325</v>
      </c>
      <c r="D185" s="83">
        <f>D182+D183+D184</f>
        <v>9478.786</v>
      </c>
      <c r="E185" s="83">
        <f>E182</f>
        <v>123.3</v>
      </c>
      <c r="F185" s="46">
        <f>F184</f>
        <v>0</v>
      </c>
      <c r="G185" s="83">
        <f>G182+G183+G184</f>
        <v>0</v>
      </c>
      <c r="H185" s="46">
        <f>H184</f>
        <v>0</v>
      </c>
      <c r="I185" s="83">
        <f>I182+I183+I184</f>
        <v>9355.485999999999</v>
      </c>
      <c r="J185" s="46">
        <v>0</v>
      </c>
      <c r="K185" s="94"/>
      <c r="L185" s="71"/>
    </row>
    <row r="186" spans="1:12" ht="19.5" customHeight="1">
      <c r="A186" s="20"/>
      <c r="B186" s="92"/>
      <c r="C186" s="32" t="s">
        <v>76</v>
      </c>
      <c r="D186" s="80">
        <f>I186+E186</f>
        <v>1423.3</v>
      </c>
      <c r="E186" s="80">
        <v>123.3</v>
      </c>
      <c r="F186" s="80">
        <v>0</v>
      </c>
      <c r="G186" s="80">
        <v>0</v>
      </c>
      <c r="H186" s="80">
        <v>0</v>
      </c>
      <c r="I186" s="80">
        <f>I25+I32</f>
        <v>1300</v>
      </c>
      <c r="J186" s="28">
        <v>0</v>
      </c>
      <c r="K186" s="22" t="s">
        <v>113</v>
      </c>
      <c r="L186" s="71"/>
    </row>
    <row r="187" spans="1:12" ht="19.5" customHeight="1">
      <c r="A187" s="20"/>
      <c r="B187" s="92"/>
      <c r="C187" s="32"/>
      <c r="D187" s="80">
        <f>I187</f>
        <v>2558</v>
      </c>
      <c r="E187" s="80">
        <v>0</v>
      </c>
      <c r="F187" s="80">
        <v>0</v>
      </c>
      <c r="G187" s="80">
        <v>0</v>
      </c>
      <c r="H187" s="80">
        <v>0</v>
      </c>
      <c r="I187" s="80">
        <f>I39+I151+I155</f>
        <v>2558</v>
      </c>
      <c r="J187" s="28">
        <v>0</v>
      </c>
      <c r="K187" s="22" t="s">
        <v>96</v>
      </c>
      <c r="L187" s="71"/>
    </row>
    <row r="188" spans="1:12" ht="19.5" customHeight="1">
      <c r="A188" s="20"/>
      <c r="B188" s="92"/>
      <c r="C188" s="32"/>
      <c r="D188" s="80">
        <v>0</v>
      </c>
      <c r="E188" s="80">
        <v>0</v>
      </c>
      <c r="F188" s="80">
        <v>0</v>
      </c>
      <c r="G188" s="80">
        <v>0</v>
      </c>
      <c r="H188" s="80">
        <f>H169</f>
        <v>0</v>
      </c>
      <c r="I188" s="80">
        <v>0</v>
      </c>
      <c r="J188" s="28">
        <v>0</v>
      </c>
      <c r="K188" s="22" t="s">
        <v>319</v>
      </c>
      <c r="L188" s="71"/>
    </row>
    <row r="189" spans="1:12" ht="19.5" customHeight="1">
      <c r="A189" s="20"/>
      <c r="B189" s="92"/>
      <c r="C189" s="32" t="s">
        <v>326</v>
      </c>
      <c r="D189" s="80">
        <f>E189+I189</f>
        <v>3981.3</v>
      </c>
      <c r="E189" s="80">
        <f>E32</f>
        <v>123.3</v>
      </c>
      <c r="F189" s="28">
        <f>F188</f>
        <v>0</v>
      </c>
      <c r="G189" s="80">
        <f>G186+G187+G188</f>
        <v>0</v>
      </c>
      <c r="H189" s="28">
        <f>H188</f>
        <v>0</v>
      </c>
      <c r="I189" s="80">
        <f>I186+I187+I188</f>
        <v>3858</v>
      </c>
      <c r="J189" s="28">
        <v>0</v>
      </c>
      <c r="K189" s="22"/>
      <c r="L189" s="71"/>
    </row>
    <row r="190" spans="1:12" ht="19.5" customHeight="1">
      <c r="A190" s="20"/>
      <c r="B190" s="92"/>
      <c r="C190" s="32" t="s">
        <v>77</v>
      </c>
      <c r="D190" s="80">
        <f>I190+E190</f>
        <v>1423.3</v>
      </c>
      <c r="E190" s="80">
        <v>123.3</v>
      </c>
      <c r="F190" s="80">
        <v>0</v>
      </c>
      <c r="G190" s="80">
        <v>0</v>
      </c>
      <c r="H190" s="80">
        <v>0</v>
      </c>
      <c r="I190" s="80">
        <f>I26+I33</f>
        <v>1300</v>
      </c>
      <c r="J190" s="28">
        <v>0</v>
      </c>
      <c r="K190" s="22" t="s">
        <v>113</v>
      </c>
      <c r="L190" s="71"/>
    </row>
    <row r="191" spans="1:12" ht="19.5" customHeight="1">
      <c r="A191" s="20"/>
      <c r="B191" s="92"/>
      <c r="C191" s="32"/>
      <c r="D191" s="80">
        <f>I191</f>
        <v>2558</v>
      </c>
      <c r="E191" s="80">
        <v>0</v>
      </c>
      <c r="F191" s="80">
        <v>0</v>
      </c>
      <c r="G191" s="80">
        <v>0</v>
      </c>
      <c r="H191" s="80">
        <v>0</v>
      </c>
      <c r="I191" s="80">
        <f>I40+I152+I156</f>
        <v>2558</v>
      </c>
      <c r="J191" s="28">
        <v>0</v>
      </c>
      <c r="K191" s="22" t="s">
        <v>96</v>
      </c>
      <c r="L191" s="71"/>
    </row>
    <row r="192" spans="1:12" ht="19.5" customHeight="1">
      <c r="A192" s="20"/>
      <c r="B192" s="92"/>
      <c r="C192" s="32"/>
      <c r="D192" s="80">
        <v>0</v>
      </c>
      <c r="E192" s="80">
        <v>0</v>
      </c>
      <c r="F192" s="80">
        <v>0</v>
      </c>
      <c r="G192" s="80">
        <v>0</v>
      </c>
      <c r="H192" s="80">
        <v>0</v>
      </c>
      <c r="I192" s="80">
        <v>0</v>
      </c>
      <c r="J192" s="28">
        <v>0</v>
      </c>
      <c r="K192" s="22" t="s">
        <v>319</v>
      </c>
      <c r="L192" s="71"/>
    </row>
    <row r="193" spans="1:12" ht="19.5" customHeight="1">
      <c r="A193" s="20"/>
      <c r="B193" s="92"/>
      <c r="C193" s="32" t="s">
        <v>327</v>
      </c>
      <c r="D193" s="80">
        <f>D190+D191</f>
        <v>3981.3</v>
      </c>
      <c r="E193" s="80">
        <f>E190</f>
        <v>123.3</v>
      </c>
      <c r="F193" s="28">
        <f>F192</f>
        <v>0</v>
      </c>
      <c r="G193" s="80">
        <f>G190+G191+G192</f>
        <v>0</v>
      </c>
      <c r="H193" s="28">
        <f>H192</f>
        <v>0</v>
      </c>
      <c r="I193" s="80">
        <f>I190+I191+I192</f>
        <v>3858</v>
      </c>
      <c r="J193" s="28">
        <v>0</v>
      </c>
      <c r="K193" s="22"/>
      <c r="L193" s="71"/>
    </row>
    <row r="194" spans="1:12" ht="18" customHeight="1">
      <c r="A194" s="20"/>
      <c r="B194" s="92"/>
      <c r="C194" s="95" t="s">
        <v>97</v>
      </c>
      <c r="D194" s="96">
        <f>D169+D173+D177+D181+D185+D189+D193</f>
        <v>45869.812640000004</v>
      </c>
      <c r="E194" s="96">
        <f>E169+E173+E177+E181+E185+E189+E193</f>
        <v>857.6999999999999</v>
      </c>
      <c r="F194" s="96">
        <f>F169+F173</f>
        <v>1660.03754</v>
      </c>
      <c r="G194" s="96">
        <f>G169+G173</f>
        <v>1570.22609</v>
      </c>
      <c r="H194" s="96">
        <f>H169+H173+H177+H181+H185+H189+H193</f>
        <v>89.81145</v>
      </c>
      <c r="I194" s="96">
        <f>I169+I173+I177+I181+I185+I189+I193</f>
        <v>43352.075099999995</v>
      </c>
      <c r="J194" s="96">
        <f>J169+J173+J177+J181+J185+J189+J193</f>
        <v>0</v>
      </c>
      <c r="K194" s="96">
        <f>K169+K173+K177+K181+K185+K189+K193</f>
        <v>0</v>
      </c>
      <c r="L194" s="71"/>
    </row>
    <row r="195" spans="1:10" ht="18" customHeight="1">
      <c r="A195" s="97"/>
      <c r="B195" s="57"/>
      <c r="C195" s="57"/>
      <c r="D195" s="57"/>
      <c r="E195" s="57"/>
      <c r="F195" s="57"/>
      <c r="G195" s="57"/>
      <c r="H195" s="57"/>
      <c r="I195" s="57"/>
      <c r="J195" s="57"/>
    </row>
    <row r="196" spans="1:10" ht="13.5" customHeight="1">
      <c r="A196" s="97"/>
      <c r="B196" s="56"/>
      <c r="C196" s="56"/>
      <c r="D196" s="56"/>
      <c r="E196" s="55"/>
      <c r="F196" s="55"/>
      <c r="G196" s="55"/>
      <c r="H196" s="56"/>
      <c r="I196" s="56"/>
      <c r="J196" s="55"/>
    </row>
    <row r="197" spans="1:10" ht="18.75" customHeight="1">
      <c r="A197" s="97"/>
      <c r="B197" s="55"/>
      <c r="C197" s="55"/>
      <c r="D197" s="98"/>
      <c r="E197" s="98"/>
      <c r="F197" s="98"/>
      <c r="G197" s="98"/>
      <c r="H197" s="98"/>
      <c r="I197" s="98"/>
      <c r="J197" s="55"/>
    </row>
    <row r="198" spans="1:10" ht="17.25" customHeight="1">
      <c r="A198" s="97"/>
      <c r="B198" s="99"/>
      <c r="C198" s="99"/>
      <c r="D198" s="99"/>
      <c r="E198" s="99"/>
      <c r="F198" s="99"/>
      <c r="G198" s="99"/>
      <c r="H198" s="100"/>
      <c r="I198" s="100"/>
      <c r="J198" s="99"/>
    </row>
    <row r="199" ht="21.75" customHeight="1">
      <c r="A199" s="97"/>
    </row>
    <row r="200" spans="1:10" ht="18" customHeight="1">
      <c r="A200" s="97"/>
      <c r="B200" s="55"/>
      <c r="C200" s="55"/>
      <c r="D200" s="55"/>
      <c r="E200" s="55"/>
      <c r="F200" s="55"/>
      <c r="G200" s="55"/>
      <c r="H200" s="56"/>
      <c r="I200" s="56"/>
      <c r="J200" s="55"/>
    </row>
    <row r="201" spans="1:10" ht="15">
      <c r="A201" s="97"/>
      <c r="B201" s="58"/>
      <c r="C201" s="97"/>
      <c r="D201" s="97"/>
      <c r="E201" s="97"/>
      <c r="F201" s="97"/>
      <c r="G201" s="97"/>
      <c r="H201" s="97"/>
      <c r="I201" s="97"/>
      <c r="J201" s="97"/>
    </row>
  </sheetData>
  <sheetProtection selectLockedCells="1" selectUnlockedCells="1"/>
  <mergeCells count="110">
    <mergeCell ref="A1:L1"/>
    <mergeCell ref="A2:L2"/>
    <mergeCell ref="A3:L3"/>
    <mergeCell ref="A4:L4"/>
    <mergeCell ref="A5:L5"/>
    <mergeCell ref="J6:L6"/>
    <mergeCell ref="A7:L7"/>
    <mergeCell ref="A8:L8"/>
    <mergeCell ref="A9:A13"/>
    <mergeCell ref="B9:B13"/>
    <mergeCell ref="C9:C13"/>
    <mergeCell ref="D9:D13"/>
    <mergeCell ref="E9:I9"/>
    <mergeCell ref="J9:J13"/>
    <mergeCell ref="K9:K13"/>
    <mergeCell ref="L9:L13"/>
    <mergeCell ref="E10:E13"/>
    <mergeCell ref="F10:I10"/>
    <mergeCell ref="F11:H11"/>
    <mergeCell ref="I11:I13"/>
    <mergeCell ref="F12:F13"/>
    <mergeCell ref="G12:H12"/>
    <mergeCell ref="B15:L15"/>
    <mergeCell ref="A16:L16"/>
    <mergeCell ref="A17:L18"/>
    <mergeCell ref="A19:L19"/>
    <mergeCell ref="A20:A26"/>
    <mergeCell ref="B20:B26"/>
    <mergeCell ref="K20:K26"/>
    <mergeCell ref="L20:L33"/>
    <mergeCell ref="A27:A33"/>
    <mergeCell ref="B27:B33"/>
    <mergeCell ref="K27:K33"/>
    <mergeCell ref="A34:A40"/>
    <mergeCell ref="B34:B40"/>
    <mergeCell ref="K34:K40"/>
    <mergeCell ref="L34:L53"/>
    <mergeCell ref="A41:A45"/>
    <mergeCell ref="B41:B45"/>
    <mergeCell ref="K41:K45"/>
    <mergeCell ref="K47:K52"/>
    <mergeCell ref="A51:A52"/>
    <mergeCell ref="B51:B52"/>
    <mergeCell ref="K54:K55"/>
    <mergeCell ref="L54:L65"/>
    <mergeCell ref="K57:K58"/>
    <mergeCell ref="A59:A60"/>
    <mergeCell ref="B59:B60"/>
    <mergeCell ref="K59:K63"/>
    <mergeCell ref="A61:A62"/>
    <mergeCell ref="B61:B62"/>
    <mergeCell ref="K64:K65"/>
    <mergeCell ref="K66:K68"/>
    <mergeCell ref="L66:L74"/>
    <mergeCell ref="K69:K74"/>
    <mergeCell ref="K75:K78"/>
    <mergeCell ref="L75:L78"/>
    <mergeCell ref="B79:L79"/>
    <mergeCell ref="A80:L80"/>
    <mergeCell ref="A81:L81"/>
    <mergeCell ref="A82:L82"/>
    <mergeCell ref="L83:L88"/>
    <mergeCell ref="K84:K88"/>
    <mergeCell ref="K89:K93"/>
    <mergeCell ref="L89:L99"/>
    <mergeCell ref="K95:K99"/>
    <mergeCell ref="K100:K107"/>
    <mergeCell ref="L100:L107"/>
    <mergeCell ref="K108:K116"/>
    <mergeCell ref="L108:L116"/>
    <mergeCell ref="K117:K121"/>
    <mergeCell ref="L117:L125"/>
    <mergeCell ref="K122:K125"/>
    <mergeCell ref="K126:K133"/>
    <mergeCell ref="L126:L133"/>
    <mergeCell ref="K134:K140"/>
    <mergeCell ref="L134:L140"/>
    <mergeCell ref="K141:K149"/>
    <mergeCell ref="L141:L149"/>
    <mergeCell ref="K150:K156"/>
    <mergeCell ref="A151:A152"/>
    <mergeCell ref="B151:B152"/>
    <mergeCell ref="A155:A156"/>
    <mergeCell ref="B155:B156"/>
    <mergeCell ref="B157:L157"/>
    <mergeCell ref="A158:L158"/>
    <mergeCell ref="A159:L159"/>
    <mergeCell ref="A160:L160"/>
    <mergeCell ref="A161:A165"/>
    <mergeCell ref="B161:B165"/>
    <mergeCell ref="K161:K165"/>
    <mergeCell ref="L161:L165"/>
    <mergeCell ref="A166:A173"/>
    <mergeCell ref="B166:B173"/>
    <mergeCell ref="C166:C168"/>
    <mergeCell ref="L166:L173"/>
    <mergeCell ref="C170:C172"/>
    <mergeCell ref="A174:A194"/>
    <mergeCell ref="B174:B194"/>
    <mergeCell ref="C174:C176"/>
    <mergeCell ref="L174:L194"/>
    <mergeCell ref="C178:C180"/>
    <mergeCell ref="C182:C184"/>
    <mergeCell ref="C186:C188"/>
    <mergeCell ref="C190:C192"/>
    <mergeCell ref="B195:J195"/>
    <mergeCell ref="B196:D196"/>
    <mergeCell ref="H196:I196"/>
    <mergeCell ref="H198:I198"/>
    <mergeCell ref="H200:I200"/>
  </mergeCells>
  <printOptions/>
  <pageMargins left="0.39375" right="0.19652777777777777" top="0.7875" bottom="0.19652777777777777" header="0.5118055555555555" footer="0.5118055555555555"/>
  <pageSetup horizontalDpi="300" verticalDpi="300" orientation="landscape" paperSize="9" scale="75"/>
  <rowBreaks count="13" manualBreakCount="13">
    <brk id="33" max="255" man="1"/>
    <brk id="53" max="255" man="1"/>
    <brk id="65" max="255" man="1"/>
    <brk id="74" max="255" man="1"/>
    <brk id="88" max="255" man="1"/>
    <brk id="99" max="255" man="1"/>
    <brk id="107" max="255" man="1"/>
    <brk id="116" max="255" man="1"/>
    <brk id="125" max="255" man="1"/>
    <brk id="133" max="255" man="1"/>
    <brk id="140" max="255" man="1"/>
    <brk id="149" max="255" man="1"/>
    <brk id="17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view="pageBreakPreview" zoomScaleSheetLayoutView="100" workbookViewId="0" topLeftCell="A1">
      <selection activeCell="D26" sqref="D26"/>
    </sheetView>
  </sheetViews>
  <sheetFormatPr defaultColWidth="9.140625" defaultRowHeight="12.75"/>
  <cols>
    <col min="1" max="1" width="9.00390625" style="0" customWidth="1"/>
    <col min="2" max="2" width="24.8515625" style="0" customWidth="1"/>
    <col min="3" max="3" width="15.57421875" style="0" customWidth="1"/>
    <col min="4" max="4" width="13.7109375" style="0" customWidth="1"/>
    <col min="5" max="5" width="11.421875" style="0" customWidth="1"/>
    <col min="6" max="8" width="13.7109375" style="0" customWidth="1"/>
    <col min="9" max="9" width="12.8515625" style="0" customWidth="1"/>
    <col min="10" max="10" width="13.28125" style="0" customWidth="1"/>
    <col min="11" max="11" width="15.8515625" style="0" customWidth="1"/>
    <col min="12" max="12" width="21.140625" style="0" customWidth="1"/>
  </cols>
  <sheetData>
    <row r="1" spans="1:14" ht="15" customHeight="1">
      <c r="A1" s="4" t="s">
        <v>328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ht="15">
      <c r="A2" s="4" t="s">
        <v>329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5"/>
      <c r="N2" s="5"/>
    </row>
    <row r="3" spans="1:14" ht="1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5"/>
    </row>
    <row r="4" spans="1:14" ht="1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</row>
    <row r="5" spans="1:14" ht="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5"/>
      <c r="N5" s="5"/>
    </row>
    <row r="6" spans="1:12" ht="20.25" customHeight="1">
      <c r="A6" s="59" t="s">
        <v>330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ht="15">
      <c r="A7" s="101"/>
    </row>
    <row r="8" spans="1:12" ht="12.75" customHeight="1">
      <c r="A8" s="102" t="s">
        <v>7</v>
      </c>
      <c r="B8" s="102" t="s">
        <v>331</v>
      </c>
      <c r="C8" s="102" t="s">
        <v>9</v>
      </c>
      <c r="D8" s="102" t="s">
        <v>332</v>
      </c>
      <c r="E8" s="102" t="s">
        <v>11</v>
      </c>
      <c r="F8" s="102"/>
      <c r="G8" s="102"/>
      <c r="H8" s="102"/>
      <c r="I8" s="102"/>
      <c r="J8" s="102" t="s">
        <v>12</v>
      </c>
      <c r="K8" s="102" t="s">
        <v>333</v>
      </c>
      <c r="L8" s="10" t="s">
        <v>105</v>
      </c>
    </row>
    <row r="9" spans="1:12" ht="12.75" customHeight="1">
      <c r="A9" s="102"/>
      <c r="B9" s="102"/>
      <c r="C9" s="102"/>
      <c r="D9" s="102"/>
      <c r="E9" s="102" t="s">
        <v>15</v>
      </c>
      <c r="F9" s="102" t="s">
        <v>16</v>
      </c>
      <c r="G9" s="102"/>
      <c r="H9" s="102"/>
      <c r="I9" s="102"/>
      <c r="J9" s="102"/>
      <c r="K9" s="102"/>
      <c r="L9" s="10"/>
    </row>
    <row r="10" spans="1:12" ht="20.25" customHeight="1">
      <c r="A10" s="102"/>
      <c r="B10" s="102"/>
      <c r="C10" s="102"/>
      <c r="D10" s="102"/>
      <c r="E10" s="102"/>
      <c r="F10" s="102" t="s">
        <v>17</v>
      </c>
      <c r="G10" s="102"/>
      <c r="H10" s="102"/>
      <c r="I10" s="102" t="s">
        <v>108</v>
      </c>
      <c r="J10" s="102"/>
      <c r="K10" s="102"/>
      <c r="L10" s="10"/>
    </row>
    <row r="11" spans="1:12" ht="17.25" customHeight="1">
      <c r="A11" s="102"/>
      <c r="B11" s="102"/>
      <c r="C11" s="102"/>
      <c r="D11" s="102"/>
      <c r="E11" s="102"/>
      <c r="F11" s="103" t="s">
        <v>19</v>
      </c>
      <c r="G11" s="102" t="s">
        <v>20</v>
      </c>
      <c r="H11" s="102"/>
      <c r="I11" s="102"/>
      <c r="J11" s="102"/>
      <c r="K11" s="102"/>
      <c r="L11" s="10"/>
    </row>
    <row r="12" spans="1:12" ht="39">
      <c r="A12" s="102"/>
      <c r="B12" s="102"/>
      <c r="C12" s="102"/>
      <c r="D12" s="102"/>
      <c r="E12" s="102"/>
      <c r="F12" s="103"/>
      <c r="G12" s="102" t="s">
        <v>21</v>
      </c>
      <c r="H12" s="102" t="s">
        <v>22</v>
      </c>
      <c r="I12" s="102"/>
      <c r="J12" s="102"/>
      <c r="K12" s="102"/>
      <c r="L12" s="10"/>
    </row>
    <row r="13" spans="1:12" ht="12.75">
      <c r="A13" s="104">
        <v>1</v>
      </c>
      <c r="B13" s="104">
        <v>2</v>
      </c>
      <c r="C13" s="104">
        <v>3</v>
      </c>
      <c r="D13" s="104">
        <v>4</v>
      </c>
      <c r="E13" s="104">
        <v>5</v>
      </c>
      <c r="F13" s="104">
        <v>6</v>
      </c>
      <c r="G13" s="104">
        <v>7</v>
      </c>
      <c r="H13" s="104">
        <v>8</v>
      </c>
      <c r="I13" s="104">
        <v>9</v>
      </c>
      <c r="J13" s="104">
        <v>10</v>
      </c>
      <c r="K13" s="104">
        <v>11</v>
      </c>
      <c r="L13" s="104">
        <v>12</v>
      </c>
    </row>
    <row r="14" spans="1:12" ht="19.5" customHeight="1">
      <c r="A14" s="105">
        <v>1</v>
      </c>
      <c r="B14" s="106" t="s">
        <v>334</v>
      </c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12" ht="21" customHeight="1">
      <c r="A15" s="107" t="s">
        <v>335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1:12" ht="19.5" customHeight="1">
      <c r="A16" s="108" t="s">
        <v>336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</row>
    <row r="17" spans="1:12" ht="19.5" customHeight="1">
      <c r="A17" s="109" t="s">
        <v>27</v>
      </c>
      <c r="B17" s="102" t="s">
        <v>337</v>
      </c>
      <c r="C17" s="102" t="s">
        <v>29</v>
      </c>
      <c r="D17" s="110">
        <f aca="true" t="shared" si="0" ref="D17:D18">I17</f>
        <v>26320.12689</v>
      </c>
      <c r="E17" s="110">
        <v>0</v>
      </c>
      <c r="F17" s="110">
        <v>0</v>
      </c>
      <c r="G17" s="110">
        <v>0</v>
      </c>
      <c r="H17" s="110">
        <v>0</v>
      </c>
      <c r="I17" s="110">
        <v>26320.12689</v>
      </c>
      <c r="J17" s="110">
        <v>0</v>
      </c>
      <c r="K17" s="102" t="s">
        <v>33</v>
      </c>
      <c r="L17" s="102" t="s">
        <v>338</v>
      </c>
    </row>
    <row r="18" spans="1:12" ht="19.5" customHeight="1">
      <c r="A18" s="109"/>
      <c r="B18" s="102"/>
      <c r="C18" s="102" t="s">
        <v>44</v>
      </c>
      <c r="D18" s="111">
        <f t="shared" si="0"/>
        <v>29552.07792</v>
      </c>
      <c r="E18" s="111">
        <v>0</v>
      </c>
      <c r="F18" s="111">
        <v>0</v>
      </c>
      <c r="G18" s="111">
        <v>0</v>
      </c>
      <c r="H18" s="111">
        <v>0</v>
      </c>
      <c r="I18" s="111">
        <v>29552.07792</v>
      </c>
      <c r="J18" s="110">
        <v>0</v>
      </c>
      <c r="K18" s="102"/>
      <c r="L18" s="102"/>
    </row>
    <row r="19" spans="1:12" ht="19.5" customHeight="1">
      <c r="A19" s="109"/>
      <c r="B19" s="102"/>
      <c r="C19" s="74" t="s">
        <v>56</v>
      </c>
      <c r="D19" s="111">
        <f>I19+J19</f>
        <v>35183.3784</v>
      </c>
      <c r="E19" s="111">
        <v>0</v>
      </c>
      <c r="F19" s="111">
        <v>0</v>
      </c>
      <c r="G19" s="111">
        <v>0</v>
      </c>
      <c r="H19" s="111">
        <v>0</v>
      </c>
      <c r="I19" s="111">
        <v>34990.7384</v>
      </c>
      <c r="J19" s="111">
        <v>192.64</v>
      </c>
      <c r="K19" s="102"/>
      <c r="L19" s="102"/>
    </row>
    <row r="20" spans="1:12" ht="19.5" customHeight="1">
      <c r="A20" s="109"/>
      <c r="B20" s="102"/>
      <c r="C20" s="74" t="s">
        <v>64</v>
      </c>
      <c r="D20" s="111">
        <f aca="true" t="shared" si="1" ref="D20:D24">I20</f>
        <v>32428.27323</v>
      </c>
      <c r="E20" s="111">
        <v>0</v>
      </c>
      <c r="F20" s="111">
        <v>0</v>
      </c>
      <c r="G20" s="111">
        <v>0</v>
      </c>
      <c r="H20" s="111">
        <v>0</v>
      </c>
      <c r="I20" s="111">
        <v>32428.27323</v>
      </c>
      <c r="J20" s="111">
        <v>0</v>
      </c>
      <c r="K20" s="102"/>
      <c r="L20" s="102"/>
    </row>
    <row r="21" spans="1:12" ht="19.5" customHeight="1">
      <c r="A21" s="109"/>
      <c r="B21" s="102"/>
      <c r="C21" s="112" t="s">
        <v>59</v>
      </c>
      <c r="D21" s="113">
        <f t="shared" si="1"/>
        <v>38874.565</v>
      </c>
      <c r="E21" s="113">
        <v>0</v>
      </c>
      <c r="F21" s="113">
        <v>0</v>
      </c>
      <c r="G21" s="113">
        <v>0</v>
      </c>
      <c r="H21" s="113">
        <v>0</v>
      </c>
      <c r="I21" s="113">
        <v>38874.565</v>
      </c>
      <c r="J21" s="113">
        <v>0</v>
      </c>
      <c r="K21" s="102"/>
      <c r="L21" s="102"/>
    </row>
    <row r="22" spans="1:12" ht="19.5" customHeight="1">
      <c r="A22" s="109"/>
      <c r="B22" s="102"/>
      <c r="C22" s="102" t="s">
        <v>76</v>
      </c>
      <c r="D22" s="110">
        <f t="shared" si="1"/>
        <v>40040.8</v>
      </c>
      <c r="E22" s="110">
        <v>0</v>
      </c>
      <c r="F22" s="110">
        <v>0</v>
      </c>
      <c r="G22" s="110">
        <v>0</v>
      </c>
      <c r="H22" s="110">
        <v>0</v>
      </c>
      <c r="I22" s="114">
        <v>40040.8</v>
      </c>
      <c r="J22" s="110">
        <v>0</v>
      </c>
      <c r="K22" s="102"/>
      <c r="L22" s="102"/>
    </row>
    <row r="23" spans="1:12" ht="19.5" customHeight="1">
      <c r="A23" s="109"/>
      <c r="B23" s="102"/>
      <c r="C23" s="102" t="s">
        <v>77</v>
      </c>
      <c r="D23" s="110">
        <f t="shared" si="1"/>
        <v>40040.8</v>
      </c>
      <c r="E23" s="110">
        <v>0</v>
      </c>
      <c r="F23" s="110">
        <v>0</v>
      </c>
      <c r="G23" s="110">
        <v>0</v>
      </c>
      <c r="H23" s="110">
        <v>0</v>
      </c>
      <c r="I23" s="114">
        <v>40040.8</v>
      </c>
      <c r="J23" s="110">
        <v>0</v>
      </c>
      <c r="K23" s="102"/>
      <c r="L23" s="102"/>
    </row>
    <row r="24" spans="1:12" ht="81" customHeight="1">
      <c r="A24" s="115"/>
      <c r="B24" s="116" t="s">
        <v>339</v>
      </c>
      <c r="C24" s="102" t="s">
        <v>44</v>
      </c>
      <c r="D24" s="111">
        <f t="shared" si="1"/>
        <v>74</v>
      </c>
      <c r="E24" s="110">
        <v>0</v>
      </c>
      <c r="F24" s="110">
        <v>0</v>
      </c>
      <c r="G24" s="110">
        <v>0</v>
      </c>
      <c r="H24" s="110">
        <v>0</v>
      </c>
      <c r="I24" s="110">
        <v>74</v>
      </c>
      <c r="J24" s="110">
        <v>0</v>
      </c>
      <c r="K24" s="117" t="s">
        <v>33</v>
      </c>
      <c r="L24" s="102"/>
    </row>
    <row r="25" spans="1:12" ht="81" customHeight="1">
      <c r="A25" s="118"/>
      <c r="B25" s="17" t="s">
        <v>340</v>
      </c>
      <c r="C25" s="102" t="s">
        <v>56</v>
      </c>
      <c r="D25" s="111">
        <f>J25</f>
        <v>192.64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192.64</v>
      </c>
      <c r="K25" s="102" t="s">
        <v>341</v>
      </c>
      <c r="L25" s="102"/>
    </row>
    <row r="26" spans="1:12" ht="19.5" customHeight="1">
      <c r="A26" s="119"/>
      <c r="B26" s="120" t="s">
        <v>95</v>
      </c>
      <c r="C26" s="120" t="s">
        <v>29</v>
      </c>
      <c r="D26" s="121">
        <f aca="true" t="shared" si="2" ref="D26:D32">D17</f>
        <v>26320.12689</v>
      </c>
      <c r="E26" s="121">
        <v>0</v>
      </c>
      <c r="F26" s="121">
        <f>F17</f>
        <v>0</v>
      </c>
      <c r="G26" s="122">
        <v>0</v>
      </c>
      <c r="H26" s="122">
        <v>0</v>
      </c>
      <c r="I26" s="121">
        <f aca="true" t="shared" si="3" ref="I26:I32">I17</f>
        <v>26320.12689</v>
      </c>
      <c r="J26" s="121">
        <v>0</v>
      </c>
      <c r="K26" s="102"/>
      <c r="L26" s="102"/>
    </row>
    <row r="27" spans="1:12" ht="19.5" customHeight="1">
      <c r="A27" s="119"/>
      <c r="B27" s="120"/>
      <c r="C27" s="120" t="s">
        <v>44</v>
      </c>
      <c r="D27" s="121">
        <f t="shared" si="2"/>
        <v>29552.07792</v>
      </c>
      <c r="E27" s="121">
        <v>0</v>
      </c>
      <c r="F27" s="121">
        <v>0</v>
      </c>
      <c r="G27" s="122">
        <v>0</v>
      </c>
      <c r="H27" s="122">
        <v>0</v>
      </c>
      <c r="I27" s="121">
        <f t="shared" si="3"/>
        <v>29552.07792</v>
      </c>
      <c r="J27" s="121">
        <v>0</v>
      </c>
      <c r="K27" s="102"/>
      <c r="L27" s="102"/>
    </row>
    <row r="28" spans="1:12" ht="19.5" customHeight="1">
      <c r="A28" s="119"/>
      <c r="B28" s="120"/>
      <c r="C28" s="123" t="s">
        <v>56</v>
      </c>
      <c r="D28" s="124">
        <f t="shared" si="2"/>
        <v>35183.3784</v>
      </c>
      <c r="E28" s="124">
        <v>0</v>
      </c>
      <c r="F28" s="124">
        <v>0</v>
      </c>
      <c r="G28" s="124">
        <v>0</v>
      </c>
      <c r="H28" s="124">
        <v>0</v>
      </c>
      <c r="I28" s="124">
        <f t="shared" si="3"/>
        <v>34990.7384</v>
      </c>
      <c r="J28" s="124">
        <f>J19</f>
        <v>192.64</v>
      </c>
      <c r="K28" s="102"/>
      <c r="L28" s="102"/>
    </row>
    <row r="29" spans="1:12" ht="19.5" customHeight="1">
      <c r="A29" s="119"/>
      <c r="B29" s="120"/>
      <c r="C29" s="123" t="s">
        <v>64</v>
      </c>
      <c r="D29" s="124">
        <f t="shared" si="2"/>
        <v>32428.27323</v>
      </c>
      <c r="E29" s="124">
        <v>0</v>
      </c>
      <c r="F29" s="124">
        <v>0</v>
      </c>
      <c r="G29" s="124">
        <v>0</v>
      </c>
      <c r="H29" s="124">
        <v>0</v>
      </c>
      <c r="I29" s="124">
        <f t="shared" si="3"/>
        <v>32428.27323</v>
      </c>
      <c r="J29" s="124">
        <v>0</v>
      </c>
      <c r="K29" s="102"/>
      <c r="L29" s="102"/>
    </row>
    <row r="30" spans="1:12" ht="19.5" customHeight="1">
      <c r="A30" s="119"/>
      <c r="B30" s="120"/>
      <c r="C30" s="125" t="s">
        <v>59</v>
      </c>
      <c r="D30" s="126">
        <f t="shared" si="2"/>
        <v>38874.565</v>
      </c>
      <c r="E30" s="126">
        <v>0</v>
      </c>
      <c r="F30" s="126">
        <v>0</v>
      </c>
      <c r="G30" s="126">
        <v>0</v>
      </c>
      <c r="H30" s="126">
        <v>0</v>
      </c>
      <c r="I30" s="126">
        <f t="shared" si="3"/>
        <v>38874.565</v>
      </c>
      <c r="J30" s="126">
        <v>0</v>
      </c>
      <c r="K30" s="102"/>
      <c r="L30" s="102"/>
    </row>
    <row r="31" spans="1:12" ht="19.5" customHeight="1">
      <c r="A31" s="119"/>
      <c r="B31" s="120"/>
      <c r="C31" s="120" t="s">
        <v>76</v>
      </c>
      <c r="D31" s="121">
        <f t="shared" si="2"/>
        <v>40040.8</v>
      </c>
      <c r="E31" s="121">
        <v>0</v>
      </c>
      <c r="F31" s="121">
        <v>0</v>
      </c>
      <c r="G31" s="122">
        <v>0</v>
      </c>
      <c r="H31" s="122">
        <v>0</v>
      </c>
      <c r="I31" s="121">
        <f t="shared" si="3"/>
        <v>40040.8</v>
      </c>
      <c r="J31" s="121">
        <v>0</v>
      </c>
      <c r="K31" s="102"/>
      <c r="L31" s="102"/>
    </row>
    <row r="32" spans="1:12" ht="19.5" customHeight="1">
      <c r="A32" s="119"/>
      <c r="B32" s="120"/>
      <c r="C32" s="120" t="s">
        <v>77</v>
      </c>
      <c r="D32" s="121">
        <f t="shared" si="2"/>
        <v>40040.8</v>
      </c>
      <c r="E32" s="121">
        <v>0</v>
      </c>
      <c r="F32" s="121">
        <v>0</v>
      </c>
      <c r="G32" s="122">
        <v>0</v>
      </c>
      <c r="H32" s="122">
        <v>0</v>
      </c>
      <c r="I32" s="121">
        <f t="shared" si="3"/>
        <v>40040.8</v>
      </c>
      <c r="J32" s="121">
        <v>0</v>
      </c>
      <c r="K32" s="102"/>
      <c r="L32" s="102"/>
    </row>
    <row r="33" spans="1:12" ht="19.5" customHeight="1">
      <c r="A33" s="119"/>
      <c r="B33" s="120"/>
      <c r="C33" s="127" t="s">
        <v>342</v>
      </c>
      <c r="D33" s="96">
        <f>D26+D27+D28+D29+D30+D31+D32</f>
        <v>242440.02143999998</v>
      </c>
      <c r="E33" s="96">
        <v>0</v>
      </c>
      <c r="F33" s="96">
        <v>0</v>
      </c>
      <c r="G33" s="122">
        <v>0</v>
      </c>
      <c r="H33" s="122">
        <v>0</v>
      </c>
      <c r="I33" s="96">
        <f>I26+I27+I28+I29+I30+I31+I32</f>
        <v>242247.38143999997</v>
      </c>
      <c r="J33" s="96">
        <f>J28</f>
        <v>192.64</v>
      </c>
      <c r="K33" s="102"/>
      <c r="L33" s="102"/>
    </row>
  </sheetData>
  <sheetProtection selectLockedCells="1" selectUnlockedCells="1"/>
  <mergeCells count="30">
    <mergeCell ref="A1:L1"/>
    <mergeCell ref="A2:L2"/>
    <mergeCell ref="A3:L3"/>
    <mergeCell ref="A4:L4"/>
    <mergeCell ref="A6:L6"/>
    <mergeCell ref="A8:A12"/>
    <mergeCell ref="B8:B12"/>
    <mergeCell ref="C8:C12"/>
    <mergeCell ref="D8:D12"/>
    <mergeCell ref="E8:I8"/>
    <mergeCell ref="J8:J12"/>
    <mergeCell ref="K8:K12"/>
    <mergeCell ref="L8:L12"/>
    <mergeCell ref="E9:E12"/>
    <mergeCell ref="F9:I9"/>
    <mergeCell ref="F10:H10"/>
    <mergeCell ref="I10:I12"/>
    <mergeCell ref="F11:F12"/>
    <mergeCell ref="G11:H11"/>
    <mergeCell ref="B14:L14"/>
    <mergeCell ref="A15:L15"/>
    <mergeCell ref="A16:L16"/>
    <mergeCell ref="A17:A23"/>
    <mergeCell ref="B17:B23"/>
    <mergeCell ref="K17:K23"/>
    <mergeCell ref="L17:L25"/>
    <mergeCell ref="A26:A33"/>
    <mergeCell ref="B26:B33"/>
    <mergeCell ref="K26:K33"/>
    <mergeCell ref="L26:L33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82"/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view="pageBreakPreview" zoomScale="75" zoomScaleNormal="75" zoomScaleSheetLayoutView="75" workbookViewId="0" topLeftCell="A4">
      <selection activeCell="M43" sqref="M43"/>
    </sheetView>
  </sheetViews>
  <sheetFormatPr defaultColWidth="9.140625" defaultRowHeight="12.75"/>
  <cols>
    <col min="2" max="2" width="32.7109375" style="0" customWidth="1"/>
    <col min="3" max="3" width="13.28125" style="0" customWidth="1"/>
    <col min="4" max="5" width="15.140625" style="0" customWidth="1"/>
    <col min="8" max="8" width="15.421875" style="0" customWidth="1"/>
    <col min="9" max="10" width="7.140625" style="0" customWidth="1"/>
    <col min="12" max="12" width="8.00390625" style="0" customWidth="1"/>
    <col min="13" max="13" width="19.8515625" style="0" customWidth="1"/>
  </cols>
  <sheetData>
    <row r="1" spans="1:13" ht="15" customHeight="1">
      <c r="A1" s="4" t="s">
        <v>328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15">
      <c r="A2" s="4" t="s">
        <v>343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5">
      <c r="A3" s="4" t="s">
        <v>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15">
      <c r="A4" s="4" t="s">
        <v>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5">
      <c r="A5" s="58"/>
      <c r="I5" s="4"/>
      <c r="J5" s="4"/>
      <c r="K5" s="4"/>
      <c r="L5" s="4"/>
      <c r="M5" s="4"/>
    </row>
    <row r="6" spans="1:13" ht="20.25" customHeight="1">
      <c r="A6" s="59" t="s">
        <v>344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" customHeight="1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</row>
    <row r="8" spans="1:13" ht="12.75" customHeight="1">
      <c r="A8" s="10" t="s">
        <v>7</v>
      </c>
      <c r="B8" s="10" t="s">
        <v>101</v>
      </c>
      <c r="C8" s="10" t="s">
        <v>9</v>
      </c>
      <c r="D8" s="10" t="s">
        <v>10</v>
      </c>
      <c r="E8" s="10" t="s">
        <v>102</v>
      </c>
      <c r="F8" s="10"/>
      <c r="G8" s="10"/>
      <c r="H8" s="10"/>
      <c r="I8" s="10" t="s">
        <v>103</v>
      </c>
      <c r="J8" s="10"/>
      <c r="K8" s="10" t="s">
        <v>104</v>
      </c>
      <c r="L8" s="10"/>
      <c r="M8" s="10" t="s">
        <v>105</v>
      </c>
    </row>
    <row r="9" spans="1:13" ht="12.75" customHeight="1">
      <c r="A9" s="10"/>
      <c r="B9" s="10"/>
      <c r="C9" s="10"/>
      <c r="D9" s="10"/>
      <c r="E9" s="10" t="s">
        <v>106</v>
      </c>
      <c r="F9" s="10" t="s">
        <v>16</v>
      </c>
      <c r="G9" s="10"/>
      <c r="H9" s="10"/>
      <c r="I9" s="10"/>
      <c r="J9" s="10"/>
      <c r="K9" s="10"/>
      <c r="L9" s="10"/>
      <c r="M9" s="10"/>
    </row>
    <row r="10" spans="1:13" ht="39" customHeight="1">
      <c r="A10" s="10"/>
      <c r="B10" s="10"/>
      <c r="C10" s="10"/>
      <c r="D10" s="10"/>
      <c r="E10" s="10"/>
      <c r="F10" s="10" t="s">
        <v>107</v>
      </c>
      <c r="G10" s="10"/>
      <c r="H10" s="10" t="s">
        <v>108</v>
      </c>
      <c r="I10" s="10"/>
      <c r="J10" s="10"/>
      <c r="K10" s="10"/>
      <c r="L10" s="10"/>
      <c r="M10" s="10"/>
    </row>
    <row r="11" spans="1:13" ht="12.7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/>
      <c r="H11" s="11">
        <v>7</v>
      </c>
      <c r="I11" s="11">
        <v>8</v>
      </c>
      <c r="J11" s="11"/>
      <c r="K11" s="11">
        <v>9</v>
      </c>
      <c r="L11" s="11"/>
      <c r="M11" s="11">
        <v>10</v>
      </c>
    </row>
    <row r="12" spans="1:13" ht="19.5" customHeight="1">
      <c r="A12" s="61">
        <v>1</v>
      </c>
      <c r="B12" s="62" t="s">
        <v>345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</row>
    <row r="13" spans="1:13" ht="30" customHeight="1">
      <c r="A13" s="15" t="s">
        <v>346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</row>
    <row r="14" spans="1:13" ht="30" customHeight="1">
      <c r="A14" s="15" t="s">
        <v>347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9.5" customHeight="1">
      <c r="A15" s="16" t="s">
        <v>26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9.5" customHeight="1">
      <c r="A16" s="20" t="s">
        <v>27</v>
      </c>
      <c r="B16" s="21" t="s">
        <v>348</v>
      </c>
      <c r="C16" s="22" t="s">
        <v>29</v>
      </c>
      <c r="D16" s="129">
        <f>H16</f>
        <v>11828.34651</v>
      </c>
      <c r="E16" s="23">
        <v>0</v>
      </c>
      <c r="F16" s="23">
        <v>0</v>
      </c>
      <c r="G16" s="23"/>
      <c r="H16" s="130">
        <f>H23+H30</f>
        <v>11828.34651</v>
      </c>
      <c r="I16" s="23">
        <v>0</v>
      </c>
      <c r="J16" s="23"/>
      <c r="K16" s="131" t="s">
        <v>113</v>
      </c>
      <c r="L16" s="131"/>
      <c r="M16" s="21" t="s">
        <v>114</v>
      </c>
    </row>
    <row r="17" spans="1:13" ht="19.5" customHeight="1">
      <c r="A17" s="20"/>
      <c r="B17" s="21"/>
      <c r="C17" s="10" t="s">
        <v>44</v>
      </c>
      <c r="D17" s="23">
        <f aca="true" t="shared" si="0" ref="D17:D19">D24+D31</f>
        <v>12373.545590000002</v>
      </c>
      <c r="E17" s="23">
        <v>0</v>
      </c>
      <c r="F17" s="23">
        <v>0</v>
      </c>
      <c r="G17" s="23"/>
      <c r="H17" s="24">
        <f>D17</f>
        <v>12373.545590000002</v>
      </c>
      <c r="I17" s="23">
        <v>0</v>
      </c>
      <c r="J17" s="23"/>
      <c r="K17" s="131"/>
      <c r="L17" s="131"/>
      <c r="M17" s="21"/>
    </row>
    <row r="18" spans="1:13" ht="19.5" customHeight="1">
      <c r="A18" s="20"/>
      <c r="B18" s="21"/>
      <c r="C18" s="21" t="s">
        <v>56</v>
      </c>
      <c r="D18" s="23">
        <f t="shared" si="0"/>
        <v>13237.22754</v>
      </c>
      <c r="E18" s="23">
        <v>0</v>
      </c>
      <c r="F18" s="23">
        <v>0</v>
      </c>
      <c r="G18" s="23"/>
      <c r="H18" s="24">
        <f>H32+H25</f>
        <v>13237.22754</v>
      </c>
      <c r="I18" s="23">
        <v>0</v>
      </c>
      <c r="J18" s="23"/>
      <c r="K18" s="131"/>
      <c r="L18" s="131"/>
      <c r="M18" s="21"/>
    </row>
    <row r="19" spans="1:13" ht="19.5" customHeight="1">
      <c r="A19" s="20"/>
      <c r="B19" s="21"/>
      <c r="C19" s="21" t="s">
        <v>64</v>
      </c>
      <c r="D19" s="23">
        <f t="shared" si="0"/>
        <v>16607.055650000002</v>
      </c>
      <c r="E19" s="23">
        <v>0</v>
      </c>
      <c r="F19" s="23">
        <v>0</v>
      </c>
      <c r="G19" s="23"/>
      <c r="H19" s="24">
        <f aca="true" t="shared" si="1" ref="H19:H22">H26+H33</f>
        <v>16607.055650000002</v>
      </c>
      <c r="I19" s="23">
        <v>0</v>
      </c>
      <c r="J19" s="23"/>
      <c r="K19" s="131"/>
      <c r="L19" s="131"/>
      <c r="M19" s="21"/>
    </row>
    <row r="20" spans="1:13" ht="19.5" customHeight="1">
      <c r="A20" s="20"/>
      <c r="B20" s="21"/>
      <c r="C20" s="34" t="s">
        <v>59</v>
      </c>
      <c r="D20" s="35">
        <f aca="true" t="shared" si="2" ref="D20:D50">H20</f>
        <v>17271.28</v>
      </c>
      <c r="E20" s="35">
        <v>0</v>
      </c>
      <c r="F20" s="35">
        <v>0</v>
      </c>
      <c r="G20" s="35"/>
      <c r="H20" s="36">
        <f t="shared" si="1"/>
        <v>17271.28</v>
      </c>
      <c r="I20" s="35">
        <v>0</v>
      </c>
      <c r="J20" s="35"/>
      <c r="K20" s="131"/>
      <c r="L20" s="131"/>
      <c r="M20" s="21"/>
    </row>
    <row r="21" spans="1:13" ht="19.5" customHeight="1">
      <c r="A21" s="20"/>
      <c r="B21" s="21"/>
      <c r="C21" s="10" t="s">
        <v>76</v>
      </c>
      <c r="D21" s="23">
        <f t="shared" si="2"/>
        <v>17962.13</v>
      </c>
      <c r="E21" s="23">
        <v>0</v>
      </c>
      <c r="F21" s="23">
        <v>0</v>
      </c>
      <c r="G21" s="23"/>
      <c r="H21" s="24">
        <f t="shared" si="1"/>
        <v>17962.13</v>
      </c>
      <c r="I21" s="23">
        <v>0</v>
      </c>
      <c r="J21" s="23"/>
      <c r="K21" s="131"/>
      <c r="L21" s="131"/>
      <c r="M21" s="21"/>
    </row>
    <row r="22" spans="1:13" ht="19.5" customHeight="1">
      <c r="A22" s="20"/>
      <c r="B22" s="21"/>
      <c r="C22" s="10" t="s">
        <v>77</v>
      </c>
      <c r="D22" s="23">
        <f t="shared" si="2"/>
        <v>18680.36</v>
      </c>
      <c r="E22" s="23">
        <v>0</v>
      </c>
      <c r="F22" s="23">
        <v>0</v>
      </c>
      <c r="G22" s="23"/>
      <c r="H22" s="24">
        <f t="shared" si="1"/>
        <v>18680.36</v>
      </c>
      <c r="I22" s="23">
        <v>0</v>
      </c>
      <c r="J22" s="23"/>
      <c r="K22" s="131"/>
      <c r="L22" s="131"/>
      <c r="M22" s="21"/>
    </row>
    <row r="23" spans="1:13" ht="19.5" customHeight="1">
      <c r="A23" s="20" t="s">
        <v>31</v>
      </c>
      <c r="B23" s="21" t="s">
        <v>349</v>
      </c>
      <c r="C23" s="22" t="s">
        <v>29</v>
      </c>
      <c r="D23" s="23">
        <f t="shared" si="2"/>
        <v>3433.82449</v>
      </c>
      <c r="E23" s="23">
        <v>0</v>
      </c>
      <c r="F23" s="23">
        <v>0</v>
      </c>
      <c r="G23" s="23"/>
      <c r="H23" s="23">
        <v>3433.82449</v>
      </c>
      <c r="I23" s="63">
        <v>0</v>
      </c>
      <c r="J23" s="63"/>
      <c r="K23" s="131" t="s">
        <v>113</v>
      </c>
      <c r="L23" s="131"/>
      <c r="M23" s="21"/>
    </row>
    <row r="24" spans="1:13" ht="19.5" customHeight="1">
      <c r="A24" s="20"/>
      <c r="B24" s="21"/>
      <c r="C24" s="10" t="s">
        <v>44</v>
      </c>
      <c r="D24" s="23">
        <f t="shared" si="2"/>
        <v>4099.21</v>
      </c>
      <c r="E24" s="23">
        <v>0</v>
      </c>
      <c r="F24" s="23">
        <v>0</v>
      </c>
      <c r="G24" s="23"/>
      <c r="H24" s="23">
        <v>4099.21</v>
      </c>
      <c r="I24" s="63">
        <v>0</v>
      </c>
      <c r="J24" s="63"/>
      <c r="K24" s="131"/>
      <c r="L24" s="131"/>
      <c r="M24" s="21"/>
    </row>
    <row r="25" spans="1:13" ht="19.5" customHeight="1">
      <c r="A25" s="20"/>
      <c r="B25" s="21"/>
      <c r="C25" s="21" t="s">
        <v>56</v>
      </c>
      <c r="D25" s="23">
        <f t="shared" si="2"/>
        <v>4964.96754</v>
      </c>
      <c r="E25" s="23">
        <v>0</v>
      </c>
      <c r="F25" s="23">
        <v>0</v>
      </c>
      <c r="G25" s="23"/>
      <c r="H25" s="23">
        <f>4362.23754+602.73</f>
        <v>4964.96754</v>
      </c>
      <c r="I25" s="23">
        <v>0</v>
      </c>
      <c r="J25" s="23"/>
      <c r="K25" s="131"/>
      <c r="L25" s="131"/>
      <c r="M25" s="21"/>
    </row>
    <row r="26" spans="1:13" ht="19.5" customHeight="1">
      <c r="A26" s="20"/>
      <c r="B26" s="21"/>
      <c r="C26" s="21" t="s">
        <v>64</v>
      </c>
      <c r="D26" s="23">
        <f t="shared" si="2"/>
        <v>4300</v>
      </c>
      <c r="E26" s="23">
        <v>0</v>
      </c>
      <c r="F26" s="23">
        <v>0</v>
      </c>
      <c r="G26" s="23"/>
      <c r="H26" s="23">
        <v>4300</v>
      </c>
      <c r="I26" s="23">
        <v>0</v>
      </c>
      <c r="J26" s="23"/>
      <c r="K26" s="131"/>
      <c r="L26" s="131"/>
      <c r="M26" s="21"/>
    </row>
    <row r="27" spans="1:13" ht="19.5" customHeight="1">
      <c r="A27" s="20"/>
      <c r="B27" s="21"/>
      <c r="C27" s="34" t="s">
        <v>59</v>
      </c>
      <c r="D27" s="35">
        <f t="shared" si="2"/>
        <v>4472</v>
      </c>
      <c r="E27" s="35">
        <v>0</v>
      </c>
      <c r="F27" s="35">
        <v>0</v>
      </c>
      <c r="G27" s="35"/>
      <c r="H27" s="35">
        <v>4472</v>
      </c>
      <c r="I27" s="35">
        <v>0</v>
      </c>
      <c r="J27" s="35"/>
      <c r="K27" s="131"/>
      <c r="L27" s="131"/>
      <c r="M27" s="21"/>
    </row>
    <row r="28" spans="1:13" ht="19.5" customHeight="1">
      <c r="A28" s="20"/>
      <c r="B28" s="21"/>
      <c r="C28" s="21" t="s">
        <v>76</v>
      </c>
      <c r="D28" s="23">
        <f t="shared" si="2"/>
        <v>4650.88</v>
      </c>
      <c r="E28" s="23">
        <v>0</v>
      </c>
      <c r="F28" s="23">
        <v>0</v>
      </c>
      <c r="G28" s="23"/>
      <c r="H28" s="23">
        <v>4650.88</v>
      </c>
      <c r="I28" s="23">
        <v>0</v>
      </c>
      <c r="J28" s="23"/>
      <c r="K28" s="131"/>
      <c r="L28" s="131"/>
      <c r="M28" s="21"/>
    </row>
    <row r="29" spans="1:13" ht="19.5" customHeight="1">
      <c r="A29" s="20"/>
      <c r="B29" s="21"/>
      <c r="C29" s="21" t="s">
        <v>77</v>
      </c>
      <c r="D29" s="23">
        <f t="shared" si="2"/>
        <v>4836.92</v>
      </c>
      <c r="E29" s="23">
        <v>0</v>
      </c>
      <c r="F29" s="23">
        <v>0</v>
      </c>
      <c r="G29" s="23"/>
      <c r="H29" s="23">
        <v>4836.92</v>
      </c>
      <c r="I29" s="23">
        <v>0</v>
      </c>
      <c r="J29" s="23"/>
      <c r="K29" s="131"/>
      <c r="L29" s="131"/>
      <c r="M29" s="21"/>
    </row>
    <row r="30" spans="1:13" ht="19.5" customHeight="1">
      <c r="A30" s="20" t="s">
        <v>34</v>
      </c>
      <c r="B30" s="21" t="s">
        <v>350</v>
      </c>
      <c r="C30" s="22" t="s">
        <v>29</v>
      </c>
      <c r="D30" s="23">
        <f t="shared" si="2"/>
        <v>8394.52202</v>
      </c>
      <c r="E30" s="23">
        <v>0</v>
      </c>
      <c r="F30" s="23">
        <v>0</v>
      </c>
      <c r="G30" s="23"/>
      <c r="H30" s="23">
        <v>8394.52202</v>
      </c>
      <c r="I30" s="23">
        <v>0</v>
      </c>
      <c r="J30" s="23"/>
      <c r="K30" s="131" t="s">
        <v>113</v>
      </c>
      <c r="L30" s="131"/>
      <c r="M30" s="21" t="s">
        <v>114</v>
      </c>
    </row>
    <row r="31" spans="1:13" ht="19.5" customHeight="1">
      <c r="A31" s="20"/>
      <c r="B31" s="21"/>
      <c r="C31" s="21" t="s">
        <v>44</v>
      </c>
      <c r="D31" s="23">
        <f t="shared" si="2"/>
        <v>8274.33559</v>
      </c>
      <c r="E31" s="23">
        <v>0</v>
      </c>
      <c r="F31" s="23">
        <v>0</v>
      </c>
      <c r="G31" s="23"/>
      <c r="H31" s="23">
        <v>8274.33559</v>
      </c>
      <c r="I31" s="23">
        <v>0</v>
      </c>
      <c r="J31" s="23"/>
      <c r="K31" s="131"/>
      <c r="L31" s="131"/>
      <c r="M31" s="21"/>
    </row>
    <row r="32" spans="1:13" ht="19.5" customHeight="1">
      <c r="A32" s="20"/>
      <c r="B32" s="21"/>
      <c r="C32" s="21" t="s">
        <v>56</v>
      </c>
      <c r="D32" s="23">
        <f t="shared" si="2"/>
        <v>8272.26</v>
      </c>
      <c r="E32" s="23">
        <v>0</v>
      </c>
      <c r="F32" s="23">
        <v>0</v>
      </c>
      <c r="G32" s="23"/>
      <c r="H32" s="23">
        <v>8272.26</v>
      </c>
      <c r="I32" s="23">
        <v>0</v>
      </c>
      <c r="J32" s="23"/>
      <c r="K32" s="131"/>
      <c r="L32" s="131"/>
      <c r="M32" s="21"/>
    </row>
    <row r="33" spans="1:13" ht="19.5" customHeight="1">
      <c r="A33" s="20"/>
      <c r="B33" s="21"/>
      <c r="C33" s="21" t="s">
        <v>64</v>
      </c>
      <c r="D33" s="23">
        <f t="shared" si="2"/>
        <v>12307.05565</v>
      </c>
      <c r="E33" s="23">
        <v>0</v>
      </c>
      <c r="F33" s="23">
        <v>0</v>
      </c>
      <c r="G33" s="23"/>
      <c r="H33" s="23">
        <f>12307.05565</f>
        <v>12307.05565</v>
      </c>
      <c r="I33" s="23">
        <v>0</v>
      </c>
      <c r="J33" s="23"/>
      <c r="K33" s="131"/>
      <c r="L33" s="131"/>
      <c r="M33" s="21"/>
    </row>
    <row r="34" spans="1:13" ht="19.5" customHeight="1">
      <c r="A34" s="20"/>
      <c r="B34" s="21"/>
      <c r="C34" s="34" t="s">
        <v>59</v>
      </c>
      <c r="D34" s="35">
        <f t="shared" si="2"/>
        <v>12799.28</v>
      </c>
      <c r="E34" s="35">
        <v>0</v>
      </c>
      <c r="F34" s="35">
        <v>0</v>
      </c>
      <c r="G34" s="35"/>
      <c r="H34" s="35">
        <v>12799.28</v>
      </c>
      <c r="I34" s="35">
        <v>0</v>
      </c>
      <c r="J34" s="35"/>
      <c r="K34" s="131"/>
      <c r="L34" s="131"/>
      <c r="M34" s="21"/>
    </row>
    <row r="35" spans="1:13" ht="19.5" customHeight="1">
      <c r="A35" s="20"/>
      <c r="B35" s="21"/>
      <c r="C35" s="10" t="s">
        <v>76</v>
      </c>
      <c r="D35" s="23">
        <f t="shared" si="2"/>
        <v>13311.25</v>
      </c>
      <c r="E35" s="23">
        <v>0</v>
      </c>
      <c r="F35" s="23">
        <v>0</v>
      </c>
      <c r="G35" s="23"/>
      <c r="H35" s="23">
        <v>13311.25</v>
      </c>
      <c r="I35" s="63">
        <v>0</v>
      </c>
      <c r="J35" s="63"/>
      <c r="K35" s="131"/>
      <c r="L35" s="131"/>
      <c r="M35" s="21"/>
    </row>
    <row r="36" spans="1:13" ht="19.5" customHeight="1">
      <c r="A36" s="20"/>
      <c r="B36" s="21"/>
      <c r="C36" s="10" t="s">
        <v>77</v>
      </c>
      <c r="D36" s="23">
        <f t="shared" si="2"/>
        <v>13843.44</v>
      </c>
      <c r="E36" s="23">
        <v>0</v>
      </c>
      <c r="F36" s="23">
        <v>0</v>
      </c>
      <c r="G36" s="23"/>
      <c r="H36" s="23">
        <v>13843.44</v>
      </c>
      <c r="I36" s="63">
        <v>0</v>
      </c>
      <c r="J36" s="63"/>
      <c r="K36" s="131"/>
      <c r="L36" s="131"/>
      <c r="M36" s="21"/>
    </row>
    <row r="37" spans="1:13" ht="69.75" customHeight="1">
      <c r="A37" s="20" t="s">
        <v>42</v>
      </c>
      <c r="B37" s="21" t="s">
        <v>351</v>
      </c>
      <c r="C37" s="22" t="s">
        <v>29</v>
      </c>
      <c r="D37" s="23">
        <f t="shared" si="2"/>
        <v>2102.86698</v>
      </c>
      <c r="E37" s="23">
        <v>0</v>
      </c>
      <c r="F37" s="23">
        <v>0</v>
      </c>
      <c r="G37" s="23"/>
      <c r="H37" s="79">
        <v>2102.86698</v>
      </c>
      <c r="I37" s="23">
        <v>0</v>
      </c>
      <c r="J37" s="23"/>
      <c r="K37" s="22" t="s">
        <v>113</v>
      </c>
      <c r="L37" s="22"/>
      <c r="M37" s="21"/>
    </row>
    <row r="38" spans="1:13" ht="69.75" customHeight="1">
      <c r="A38" s="20" t="s">
        <v>55</v>
      </c>
      <c r="B38" s="21" t="s">
        <v>352</v>
      </c>
      <c r="C38" s="22" t="s">
        <v>29</v>
      </c>
      <c r="D38" s="23">
        <f t="shared" si="2"/>
        <v>36.62019</v>
      </c>
      <c r="E38" s="23">
        <v>0</v>
      </c>
      <c r="F38" s="23">
        <v>0</v>
      </c>
      <c r="G38" s="23"/>
      <c r="H38" s="23">
        <v>36.62019</v>
      </c>
      <c r="I38" s="63">
        <v>0</v>
      </c>
      <c r="J38" s="63"/>
      <c r="K38" s="131" t="s">
        <v>113</v>
      </c>
      <c r="L38" s="131"/>
      <c r="M38" s="21"/>
    </row>
    <row r="39" spans="1:13" ht="79.5" customHeight="1">
      <c r="A39" s="20" t="s">
        <v>63</v>
      </c>
      <c r="B39" s="21" t="s">
        <v>353</v>
      </c>
      <c r="C39" s="22" t="s">
        <v>64</v>
      </c>
      <c r="D39" s="23">
        <f t="shared" si="2"/>
        <v>484.71097</v>
      </c>
      <c r="E39" s="23">
        <v>0</v>
      </c>
      <c r="F39" s="23">
        <v>0</v>
      </c>
      <c r="G39" s="23"/>
      <c r="H39" s="23">
        <v>484.71097</v>
      </c>
      <c r="I39" s="23">
        <v>0</v>
      </c>
      <c r="J39" s="23"/>
      <c r="K39" s="131" t="s">
        <v>113</v>
      </c>
      <c r="L39" s="131"/>
      <c r="M39" s="21"/>
    </row>
    <row r="40" spans="1:13" ht="68.25" customHeight="1">
      <c r="A40" s="20" t="s">
        <v>75</v>
      </c>
      <c r="B40" s="74" t="s">
        <v>354</v>
      </c>
      <c r="C40" s="22" t="s">
        <v>64</v>
      </c>
      <c r="D40" s="23">
        <f t="shared" si="2"/>
        <v>2513.72503</v>
      </c>
      <c r="E40" s="23">
        <v>0</v>
      </c>
      <c r="F40" s="23">
        <v>0</v>
      </c>
      <c r="G40" s="23"/>
      <c r="H40" s="23">
        <f>1987.90618+525.81885</f>
        <v>2513.72503</v>
      </c>
      <c r="I40" s="23">
        <v>0</v>
      </c>
      <c r="J40" s="23"/>
      <c r="K40" s="131" t="s">
        <v>113</v>
      </c>
      <c r="L40" s="131"/>
      <c r="M40" s="21"/>
    </row>
    <row r="41" spans="1:13" ht="69" customHeight="1">
      <c r="A41" s="20"/>
      <c r="B41" s="74"/>
      <c r="C41" s="94" t="s">
        <v>59</v>
      </c>
      <c r="D41" s="35">
        <f t="shared" si="2"/>
        <v>5120</v>
      </c>
      <c r="E41" s="35">
        <v>0</v>
      </c>
      <c r="F41" s="35">
        <v>0</v>
      </c>
      <c r="G41" s="35"/>
      <c r="H41" s="35">
        <v>5120</v>
      </c>
      <c r="I41" s="35">
        <v>0</v>
      </c>
      <c r="J41" s="35"/>
      <c r="K41" s="131"/>
      <c r="L41" s="131"/>
      <c r="M41" s="21"/>
    </row>
    <row r="42" spans="1:13" ht="81.75" customHeight="1">
      <c r="A42" s="20" t="s">
        <v>120</v>
      </c>
      <c r="B42" s="74" t="s">
        <v>355</v>
      </c>
      <c r="C42" s="22" t="s">
        <v>64</v>
      </c>
      <c r="D42" s="23">
        <f t="shared" si="2"/>
        <v>192</v>
      </c>
      <c r="E42" s="23">
        <v>0</v>
      </c>
      <c r="F42" s="23">
        <v>0</v>
      </c>
      <c r="G42" s="23"/>
      <c r="H42" s="23">
        <v>192</v>
      </c>
      <c r="I42" s="23">
        <v>0</v>
      </c>
      <c r="J42" s="23"/>
      <c r="K42" s="131" t="s">
        <v>113</v>
      </c>
      <c r="L42" s="131"/>
      <c r="M42" s="21"/>
    </row>
    <row r="43" spans="1:13" ht="99" customHeight="1">
      <c r="A43" s="20"/>
      <c r="B43" s="74"/>
      <c r="C43" s="94" t="s">
        <v>59</v>
      </c>
      <c r="D43" s="35">
        <f t="shared" si="2"/>
        <v>200</v>
      </c>
      <c r="E43" s="35">
        <v>0</v>
      </c>
      <c r="F43" s="35">
        <v>0</v>
      </c>
      <c r="G43" s="35"/>
      <c r="H43" s="35">
        <v>200</v>
      </c>
      <c r="I43" s="35">
        <v>0</v>
      </c>
      <c r="J43" s="35"/>
      <c r="K43" s="131"/>
      <c r="L43" s="131"/>
      <c r="M43" s="30"/>
    </row>
    <row r="44" spans="1:13" ht="81.75" customHeight="1">
      <c r="A44" s="20" t="s">
        <v>122</v>
      </c>
      <c r="B44" s="74" t="s">
        <v>356</v>
      </c>
      <c r="C44" s="22" t="s">
        <v>64</v>
      </c>
      <c r="D44" s="23">
        <f t="shared" si="2"/>
        <v>116.26987</v>
      </c>
      <c r="E44" s="23">
        <v>0</v>
      </c>
      <c r="F44" s="23">
        <v>0</v>
      </c>
      <c r="G44" s="23"/>
      <c r="H44" s="23">
        <v>116.26987</v>
      </c>
      <c r="I44" s="23">
        <v>0</v>
      </c>
      <c r="J44" s="23"/>
      <c r="K44" s="131" t="s">
        <v>113</v>
      </c>
      <c r="L44" s="131"/>
      <c r="M44" s="21" t="s">
        <v>114</v>
      </c>
    </row>
    <row r="45" spans="1:13" ht="38.25" customHeight="1">
      <c r="A45" s="20" t="s">
        <v>124</v>
      </c>
      <c r="B45" s="74" t="s">
        <v>357</v>
      </c>
      <c r="C45" s="22" t="s">
        <v>64</v>
      </c>
      <c r="D45" s="23">
        <f t="shared" si="2"/>
        <v>60</v>
      </c>
      <c r="E45" s="23">
        <v>0</v>
      </c>
      <c r="F45" s="23">
        <v>0</v>
      </c>
      <c r="G45" s="23"/>
      <c r="H45" s="23">
        <v>60</v>
      </c>
      <c r="I45" s="23">
        <v>0</v>
      </c>
      <c r="J45" s="23"/>
      <c r="K45" s="131" t="s">
        <v>113</v>
      </c>
      <c r="L45" s="131"/>
      <c r="M45" s="21"/>
    </row>
    <row r="46" spans="1:13" ht="39" customHeight="1">
      <c r="A46" s="20"/>
      <c r="B46" s="74"/>
      <c r="C46" s="94" t="s">
        <v>59</v>
      </c>
      <c r="D46" s="35">
        <f t="shared" si="2"/>
        <v>200</v>
      </c>
      <c r="E46" s="35">
        <v>0</v>
      </c>
      <c r="F46" s="35">
        <v>0</v>
      </c>
      <c r="G46" s="35"/>
      <c r="H46" s="35">
        <v>200</v>
      </c>
      <c r="I46" s="35">
        <v>0</v>
      </c>
      <c r="J46" s="35"/>
      <c r="K46" s="131"/>
      <c r="L46" s="131"/>
      <c r="M46" s="71"/>
    </row>
    <row r="47" spans="1:13" ht="19.5" customHeight="1">
      <c r="A47" s="20"/>
      <c r="B47" s="32" t="s">
        <v>95</v>
      </c>
      <c r="C47" s="27" t="s">
        <v>29</v>
      </c>
      <c r="D47" s="80">
        <f t="shared" si="2"/>
        <v>13967.833679999998</v>
      </c>
      <c r="E47" s="65">
        <v>0</v>
      </c>
      <c r="F47" s="65">
        <v>0</v>
      </c>
      <c r="G47" s="65"/>
      <c r="H47" s="80">
        <f>H16+H37+H38</f>
        <v>13967.833679999998</v>
      </c>
      <c r="I47" s="23">
        <v>0</v>
      </c>
      <c r="J47" s="23"/>
      <c r="K47" s="22" t="s">
        <v>113</v>
      </c>
      <c r="L47" s="22"/>
      <c r="M47" s="21"/>
    </row>
    <row r="48" spans="1:13" ht="19.5" customHeight="1">
      <c r="A48" s="20"/>
      <c r="B48" s="32"/>
      <c r="C48" s="32" t="s">
        <v>44</v>
      </c>
      <c r="D48" s="80">
        <f t="shared" si="2"/>
        <v>12373.545590000002</v>
      </c>
      <c r="E48" s="80">
        <v>0</v>
      </c>
      <c r="F48" s="80">
        <v>0</v>
      </c>
      <c r="G48" s="80"/>
      <c r="H48" s="80">
        <f aca="true" t="shared" si="3" ref="H48:H49">H17</f>
        <v>12373.545590000002</v>
      </c>
      <c r="I48" s="28">
        <v>0</v>
      </c>
      <c r="J48" s="28"/>
      <c r="K48" s="22"/>
      <c r="L48" s="22"/>
      <c r="M48" s="21"/>
    </row>
    <row r="49" spans="1:13" ht="19.5" customHeight="1">
      <c r="A49" s="20"/>
      <c r="B49" s="32"/>
      <c r="C49" s="27" t="s">
        <v>56</v>
      </c>
      <c r="D49" s="80">
        <f t="shared" si="2"/>
        <v>13237.22754</v>
      </c>
      <c r="E49" s="80">
        <v>0</v>
      </c>
      <c r="F49" s="80">
        <v>0</v>
      </c>
      <c r="G49" s="80"/>
      <c r="H49" s="80">
        <f t="shared" si="3"/>
        <v>13237.22754</v>
      </c>
      <c r="I49" s="80">
        <v>0</v>
      </c>
      <c r="J49" s="80"/>
      <c r="K49" s="22"/>
      <c r="L49" s="22"/>
      <c r="M49" s="21"/>
    </row>
    <row r="50" spans="1:13" ht="19.5" customHeight="1">
      <c r="A50" s="20"/>
      <c r="B50" s="32"/>
      <c r="C50" s="27" t="s">
        <v>64</v>
      </c>
      <c r="D50" s="80">
        <f t="shared" si="2"/>
        <v>19973.761520000004</v>
      </c>
      <c r="E50" s="80">
        <v>0</v>
      </c>
      <c r="F50" s="80">
        <v>0</v>
      </c>
      <c r="G50" s="80"/>
      <c r="H50" s="80">
        <f>H19+H39+H40+H42+H44+H45</f>
        <v>19973.761520000004</v>
      </c>
      <c r="I50" s="80">
        <v>0</v>
      </c>
      <c r="J50" s="80"/>
      <c r="K50" s="22"/>
      <c r="L50" s="22"/>
      <c r="M50" s="21"/>
    </row>
    <row r="51" spans="1:13" ht="19.5" customHeight="1">
      <c r="A51" s="20"/>
      <c r="B51" s="32"/>
      <c r="C51" s="132" t="s">
        <v>59</v>
      </c>
      <c r="D51" s="83">
        <f>D20+D41+D43+D46</f>
        <v>22791.28</v>
      </c>
      <c r="E51" s="83">
        <v>0</v>
      </c>
      <c r="F51" s="83">
        <v>0</v>
      </c>
      <c r="G51" s="83"/>
      <c r="H51" s="83">
        <f>H20+H41+H43+H46</f>
        <v>22791.28</v>
      </c>
      <c r="I51" s="83">
        <v>0</v>
      </c>
      <c r="J51" s="83"/>
      <c r="K51" s="22"/>
      <c r="L51" s="22"/>
      <c r="M51" s="21"/>
    </row>
    <row r="52" spans="1:13" ht="19.5" customHeight="1">
      <c r="A52" s="20"/>
      <c r="B52" s="32"/>
      <c r="C52" s="27" t="s">
        <v>76</v>
      </c>
      <c r="D52" s="80">
        <f aca="true" t="shared" si="4" ref="D52:D53">D21</f>
        <v>17962.13</v>
      </c>
      <c r="E52" s="80">
        <v>0</v>
      </c>
      <c r="F52" s="80">
        <v>0</v>
      </c>
      <c r="G52" s="80"/>
      <c r="H52" s="80">
        <f aca="true" t="shared" si="5" ref="H52:H53">H21</f>
        <v>17962.13</v>
      </c>
      <c r="I52" s="80">
        <v>0</v>
      </c>
      <c r="J52" s="80"/>
      <c r="K52" s="22"/>
      <c r="L52" s="22"/>
      <c r="M52" s="21"/>
    </row>
    <row r="53" spans="1:13" ht="19.5" customHeight="1">
      <c r="A53" s="20"/>
      <c r="B53" s="32"/>
      <c r="C53" s="27" t="s">
        <v>77</v>
      </c>
      <c r="D53" s="80">
        <f t="shared" si="4"/>
        <v>18680.36</v>
      </c>
      <c r="E53" s="80">
        <v>0</v>
      </c>
      <c r="F53" s="80">
        <v>0</v>
      </c>
      <c r="G53" s="80"/>
      <c r="H53" s="80">
        <f t="shared" si="5"/>
        <v>18680.36</v>
      </c>
      <c r="I53" s="80">
        <v>0</v>
      </c>
      <c r="J53" s="80"/>
      <c r="K53" s="22"/>
      <c r="L53" s="22"/>
      <c r="M53" s="21"/>
    </row>
    <row r="54" spans="1:13" ht="19.5" customHeight="1">
      <c r="A54" s="20"/>
      <c r="B54" s="32"/>
      <c r="C54" s="32" t="s">
        <v>97</v>
      </c>
      <c r="D54" s="133">
        <f>D47+D48+D49+D50+D51+D52+D53</f>
        <v>118986.13833</v>
      </c>
      <c r="E54" s="133">
        <v>0</v>
      </c>
      <c r="F54" s="133">
        <v>0</v>
      </c>
      <c r="G54" s="133"/>
      <c r="H54" s="133">
        <f>H47+H48+H49+H50+H51+H52+H53</f>
        <v>118986.13833</v>
      </c>
      <c r="I54" s="133">
        <v>0</v>
      </c>
      <c r="J54" s="133"/>
      <c r="K54" s="22"/>
      <c r="L54" s="22"/>
      <c r="M54" s="21"/>
    </row>
  </sheetData>
  <sheetProtection selectLockedCells="1" selectUnlockedCells="1"/>
  <mergeCells count="132">
    <mergeCell ref="A1:M1"/>
    <mergeCell ref="A2:M2"/>
    <mergeCell ref="A3:M3"/>
    <mergeCell ref="A4:M4"/>
    <mergeCell ref="I5:M5"/>
    <mergeCell ref="A6:M6"/>
    <mergeCell ref="A7:M7"/>
    <mergeCell ref="A8:A10"/>
    <mergeCell ref="B8:B10"/>
    <mergeCell ref="C8:C10"/>
    <mergeCell ref="D8:D10"/>
    <mergeCell ref="E8:H8"/>
    <mergeCell ref="I8:J10"/>
    <mergeCell ref="K8:L10"/>
    <mergeCell ref="M8:M10"/>
    <mergeCell ref="E9:E10"/>
    <mergeCell ref="F9:H9"/>
    <mergeCell ref="F10:G10"/>
    <mergeCell ref="F11:G11"/>
    <mergeCell ref="I11:J11"/>
    <mergeCell ref="K11:L11"/>
    <mergeCell ref="B12:M12"/>
    <mergeCell ref="A13:M13"/>
    <mergeCell ref="A14:M14"/>
    <mergeCell ref="A15:M15"/>
    <mergeCell ref="A16:A22"/>
    <mergeCell ref="B16:B22"/>
    <mergeCell ref="F16:G16"/>
    <mergeCell ref="I16:J16"/>
    <mergeCell ref="K16:L22"/>
    <mergeCell ref="M16:M29"/>
    <mergeCell ref="F17:G17"/>
    <mergeCell ref="I17:J17"/>
    <mergeCell ref="F18:G18"/>
    <mergeCell ref="I18:J18"/>
    <mergeCell ref="F19:G19"/>
    <mergeCell ref="I19:J19"/>
    <mergeCell ref="F20:G20"/>
    <mergeCell ref="I20:J20"/>
    <mergeCell ref="F21:G21"/>
    <mergeCell ref="I21:J21"/>
    <mergeCell ref="F22:G22"/>
    <mergeCell ref="I22:J22"/>
    <mergeCell ref="A23:A29"/>
    <mergeCell ref="B23:B29"/>
    <mergeCell ref="F23:G23"/>
    <mergeCell ref="I23:J23"/>
    <mergeCell ref="K23:L29"/>
    <mergeCell ref="F24:G24"/>
    <mergeCell ref="I24:J24"/>
    <mergeCell ref="F25:G25"/>
    <mergeCell ref="I25:J25"/>
    <mergeCell ref="F26:G26"/>
    <mergeCell ref="I26:J26"/>
    <mergeCell ref="F27:G27"/>
    <mergeCell ref="I27:J27"/>
    <mergeCell ref="F28:G28"/>
    <mergeCell ref="I28:J28"/>
    <mergeCell ref="F29:G29"/>
    <mergeCell ref="I29:J29"/>
    <mergeCell ref="A30:A36"/>
    <mergeCell ref="B30:B36"/>
    <mergeCell ref="F30:G30"/>
    <mergeCell ref="I30:J30"/>
    <mergeCell ref="K30:L36"/>
    <mergeCell ref="M30:M42"/>
    <mergeCell ref="F31:G31"/>
    <mergeCell ref="I31:J31"/>
    <mergeCell ref="F32:G32"/>
    <mergeCell ref="I32:J32"/>
    <mergeCell ref="F33:G33"/>
    <mergeCell ref="I33:J33"/>
    <mergeCell ref="F34:G34"/>
    <mergeCell ref="I34:J34"/>
    <mergeCell ref="F35:G35"/>
    <mergeCell ref="I35:J35"/>
    <mergeCell ref="F36:G36"/>
    <mergeCell ref="I36:J36"/>
    <mergeCell ref="F37:G37"/>
    <mergeCell ref="I37:J37"/>
    <mergeCell ref="K37:L37"/>
    <mergeCell ref="F38:G38"/>
    <mergeCell ref="I38:J38"/>
    <mergeCell ref="K38:L38"/>
    <mergeCell ref="F39:G39"/>
    <mergeCell ref="I39:J39"/>
    <mergeCell ref="K39:L39"/>
    <mergeCell ref="A40:A41"/>
    <mergeCell ref="B40:B41"/>
    <mergeCell ref="F40:G40"/>
    <mergeCell ref="I40:J40"/>
    <mergeCell ref="K40:L41"/>
    <mergeCell ref="F41:G41"/>
    <mergeCell ref="I41:J41"/>
    <mergeCell ref="A42:A43"/>
    <mergeCell ref="B42:B43"/>
    <mergeCell ref="F42:G42"/>
    <mergeCell ref="I42:J42"/>
    <mergeCell ref="K42:L43"/>
    <mergeCell ref="F43:G43"/>
    <mergeCell ref="I43:J43"/>
    <mergeCell ref="F44:G44"/>
    <mergeCell ref="I44:J44"/>
    <mergeCell ref="K44:L44"/>
    <mergeCell ref="M44:M45"/>
    <mergeCell ref="A45:A46"/>
    <mergeCell ref="B45:B46"/>
    <mergeCell ref="F45:G45"/>
    <mergeCell ref="I45:J45"/>
    <mergeCell ref="K45:L46"/>
    <mergeCell ref="F46:G46"/>
    <mergeCell ref="I46:J46"/>
    <mergeCell ref="A47:A54"/>
    <mergeCell ref="B47:B54"/>
    <mergeCell ref="F47:G47"/>
    <mergeCell ref="I47:J47"/>
    <mergeCell ref="K47:L54"/>
    <mergeCell ref="M47:M54"/>
    <mergeCell ref="F48:G48"/>
    <mergeCell ref="I48:J48"/>
    <mergeCell ref="F49:G49"/>
    <mergeCell ref="I49:J49"/>
    <mergeCell ref="F50:G50"/>
    <mergeCell ref="I50:J50"/>
    <mergeCell ref="F51:G51"/>
    <mergeCell ref="I51:J51"/>
    <mergeCell ref="F52:G52"/>
    <mergeCell ref="I52:J52"/>
    <mergeCell ref="F53:G53"/>
    <mergeCell ref="I53:J53"/>
    <mergeCell ref="F54:G54"/>
    <mergeCell ref="I54:J54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86"/>
  <rowBreaks count="2" manualBreakCount="2">
    <brk id="29" max="255" man="1"/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22"/>
  <sheetViews>
    <sheetView view="pageBreakPreview" zoomScaleSheetLayoutView="100" workbookViewId="0" topLeftCell="A1">
      <selection activeCell="L25" sqref="L25"/>
    </sheetView>
  </sheetViews>
  <sheetFormatPr defaultColWidth="9.140625" defaultRowHeight="12.75"/>
  <cols>
    <col min="1" max="1" width="7.00390625" style="0" customWidth="1"/>
    <col min="2" max="2" width="28.421875" style="134" customWidth="1"/>
    <col min="3" max="3" width="13.00390625" style="0" customWidth="1"/>
    <col min="4" max="4" width="15.421875" style="0" customWidth="1"/>
    <col min="5" max="6" width="12.140625" style="0" customWidth="1"/>
    <col min="7" max="7" width="13.7109375" style="0" customWidth="1"/>
    <col min="8" max="8" width="14.7109375" style="0" customWidth="1"/>
    <col min="9" max="10" width="14.28125" style="0" customWidth="1"/>
    <col min="11" max="11" width="15.7109375" style="0" customWidth="1"/>
    <col min="12" max="12" width="27.00390625" style="0" customWidth="1"/>
    <col min="13" max="13" width="17.421875" style="0" customWidth="1"/>
    <col min="14" max="14" width="19.28125" style="0" customWidth="1"/>
    <col min="15" max="15" width="15.57421875" style="0" customWidth="1"/>
    <col min="16" max="16" width="15.00390625" style="0" customWidth="1"/>
    <col min="17" max="17" width="16.28125" style="0" customWidth="1"/>
    <col min="18" max="16384" width="9.00390625" style="0" customWidth="1"/>
  </cols>
  <sheetData>
    <row r="1" spans="1:12" ht="21" customHeight="1">
      <c r="A1" s="135"/>
      <c r="B1" s="136"/>
      <c r="C1" s="135"/>
      <c r="D1" s="135"/>
      <c r="E1" s="135"/>
      <c r="F1" s="135"/>
      <c r="G1" s="135"/>
      <c r="H1" s="135"/>
      <c r="I1" s="137" t="s">
        <v>358</v>
      </c>
      <c r="J1" s="137"/>
      <c r="K1" s="137"/>
      <c r="L1" s="137"/>
    </row>
    <row r="2" spans="1:12" ht="20.25" customHeight="1">
      <c r="A2" s="135"/>
      <c r="B2" s="136"/>
      <c r="C2" s="135"/>
      <c r="D2" s="135"/>
      <c r="E2" s="135"/>
      <c r="F2" s="135"/>
      <c r="G2" s="135"/>
      <c r="H2" s="135"/>
      <c r="I2" s="137" t="s">
        <v>359</v>
      </c>
      <c r="J2" s="137"/>
      <c r="K2" s="137"/>
      <c r="L2" s="137"/>
    </row>
    <row r="3" spans="1:13" ht="20.25" customHeight="1">
      <c r="A3" s="138"/>
      <c r="B3" s="138"/>
      <c r="C3" s="138"/>
      <c r="D3" s="138"/>
      <c r="E3" s="138"/>
      <c r="F3" s="138"/>
      <c r="G3" s="138"/>
      <c r="H3" s="138"/>
      <c r="I3" s="3" t="s">
        <v>4</v>
      </c>
      <c r="J3" s="3"/>
      <c r="K3" s="3"/>
      <c r="L3" s="3"/>
      <c r="M3" s="5"/>
    </row>
    <row r="4" spans="1:13" ht="20.25" customHeight="1">
      <c r="A4" s="138"/>
      <c r="B4" s="138"/>
      <c r="C4" s="138"/>
      <c r="D4" s="138"/>
      <c r="E4" s="138"/>
      <c r="F4" s="138"/>
      <c r="G4" s="138"/>
      <c r="H4" s="138"/>
      <c r="I4" s="3" t="s">
        <v>360</v>
      </c>
      <c r="J4" s="3"/>
      <c r="K4" s="3"/>
      <c r="L4" s="3"/>
      <c r="M4" s="5"/>
    </row>
    <row r="5" spans="1:15" ht="32.25" customHeight="1">
      <c r="A5" s="139" t="s">
        <v>361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40"/>
      <c r="O5" s="140"/>
    </row>
    <row r="6" spans="1:12" ht="12.75" customHeight="1">
      <c r="A6" s="102" t="s">
        <v>7</v>
      </c>
      <c r="B6" s="104" t="s">
        <v>331</v>
      </c>
      <c r="C6" s="102" t="s">
        <v>9</v>
      </c>
      <c r="D6" s="102" t="s">
        <v>332</v>
      </c>
      <c r="E6" s="102" t="s">
        <v>11</v>
      </c>
      <c r="F6" s="102"/>
      <c r="G6" s="102"/>
      <c r="H6" s="102"/>
      <c r="I6" s="102"/>
      <c r="J6" s="102" t="s">
        <v>12</v>
      </c>
      <c r="K6" s="102" t="s">
        <v>333</v>
      </c>
      <c r="L6" s="10" t="s">
        <v>105</v>
      </c>
    </row>
    <row r="7" spans="1:12" ht="26.25" customHeight="1">
      <c r="A7" s="102"/>
      <c r="B7" s="104"/>
      <c r="C7" s="102"/>
      <c r="D7" s="102"/>
      <c r="E7" s="102" t="s">
        <v>15</v>
      </c>
      <c r="F7" s="102" t="s">
        <v>16</v>
      </c>
      <c r="G7" s="102"/>
      <c r="H7" s="102"/>
      <c r="I7" s="102"/>
      <c r="J7" s="102"/>
      <c r="K7" s="102"/>
      <c r="L7" s="10"/>
    </row>
    <row r="8" spans="1:12" ht="39" customHeight="1">
      <c r="A8" s="102"/>
      <c r="B8" s="104"/>
      <c r="C8" s="102"/>
      <c r="D8" s="102"/>
      <c r="E8" s="102"/>
      <c r="F8" s="102" t="s">
        <v>17</v>
      </c>
      <c r="G8" s="102"/>
      <c r="H8" s="102"/>
      <c r="I8" s="102" t="s">
        <v>108</v>
      </c>
      <c r="J8" s="102"/>
      <c r="K8" s="102"/>
      <c r="L8" s="10"/>
    </row>
    <row r="9" spans="1:12" ht="27" customHeight="1">
      <c r="A9" s="102"/>
      <c r="B9" s="104"/>
      <c r="C9" s="102"/>
      <c r="D9" s="102"/>
      <c r="E9" s="102"/>
      <c r="F9" s="102" t="s">
        <v>19</v>
      </c>
      <c r="G9" s="102" t="s">
        <v>20</v>
      </c>
      <c r="H9" s="102"/>
      <c r="I9" s="102"/>
      <c r="J9" s="102"/>
      <c r="K9" s="102"/>
      <c r="L9" s="10"/>
    </row>
    <row r="10" spans="1:12" ht="42.75" customHeight="1">
      <c r="A10" s="102"/>
      <c r="B10" s="104"/>
      <c r="C10" s="102"/>
      <c r="D10" s="102"/>
      <c r="E10" s="102"/>
      <c r="F10" s="102"/>
      <c r="G10" s="102" t="s">
        <v>21</v>
      </c>
      <c r="H10" s="102" t="s">
        <v>22</v>
      </c>
      <c r="I10" s="102"/>
      <c r="J10" s="102"/>
      <c r="K10" s="102"/>
      <c r="L10" s="10"/>
    </row>
    <row r="11" spans="1:12" ht="12.75">
      <c r="A11" s="102">
        <v>1</v>
      </c>
      <c r="B11" s="104">
        <v>2</v>
      </c>
      <c r="C11" s="102">
        <v>3</v>
      </c>
      <c r="D11" s="102">
        <v>4</v>
      </c>
      <c r="E11" s="102">
        <v>5</v>
      </c>
      <c r="F11" s="102">
        <v>6</v>
      </c>
      <c r="G11" s="102">
        <v>7</v>
      </c>
      <c r="H11" s="102">
        <v>8</v>
      </c>
      <c r="I11" s="102">
        <v>9</v>
      </c>
      <c r="J11" s="102">
        <v>10</v>
      </c>
      <c r="K11" s="102">
        <v>11</v>
      </c>
      <c r="L11" s="10">
        <v>12</v>
      </c>
    </row>
    <row r="12" spans="1:12" ht="28.5" customHeight="1">
      <c r="A12" s="120">
        <v>1</v>
      </c>
      <c r="B12" s="141" t="s">
        <v>362</v>
      </c>
      <c r="C12" s="141"/>
      <c r="D12" s="141"/>
      <c r="E12" s="141"/>
      <c r="F12" s="141"/>
      <c r="G12" s="141"/>
      <c r="H12" s="141"/>
      <c r="I12" s="141"/>
      <c r="J12" s="141"/>
      <c r="K12" s="141"/>
      <c r="L12" s="141"/>
    </row>
    <row r="13" spans="1:12" ht="28.5" customHeight="1">
      <c r="A13" s="16" t="s">
        <v>363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</row>
    <row r="14" spans="1:12" ht="26.25" customHeight="1">
      <c r="A14" s="16" t="s">
        <v>364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</row>
    <row r="15" spans="1:12" ht="33" customHeight="1">
      <c r="A15" s="17" t="s">
        <v>27</v>
      </c>
      <c r="B15" s="142" t="s">
        <v>365</v>
      </c>
      <c r="C15" s="12" t="s">
        <v>44</v>
      </c>
      <c r="D15" s="19">
        <f>E15+F15+I15+J15</f>
        <v>4949.12503</v>
      </c>
      <c r="E15" s="19">
        <v>0</v>
      </c>
      <c r="F15" s="19">
        <f>G15+H15</f>
        <v>2969.08507</v>
      </c>
      <c r="G15" s="19">
        <f>G18+G22+G26+G30</f>
        <v>2642.48571</v>
      </c>
      <c r="H15" s="19">
        <f>H18+H22+H26+H30</f>
        <v>326.59936</v>
      </c>
      <c r="I15" s="19">
        <f>I18+I22+I26+I30+I34</f>
        <v>1815.54771</v>
      </c>
      <c r="J15" s="19">
        <f>J18+J22+J26+J30</f>
        <v>164.49225</v>
      </c>
      <c r="K15" s="143" t="s">
        <v>366</v>
      </c>
      <c r="L15" s="10" t="s">
        <v>367</v>
      </c>
    </row>
    <row r="16" spans="1:12" ht="45" customHeight="1">
      <c r="A16" s="17"/>
      <c r="B16" s="142"/>
      <c r="C16" s="12"/>
      <c r="D16" s="19"/>
      <c r="E16" s="19"/>
      <c r="F16" s="19"/>
      <c r="G16" s="19"/>
      <c r="H16" s="19"/>
      <c r="I16" s="19"/>
      <c r="J16" s="19"/>
      <c r="K16" s="143"/>
      <c r="L16" s="10"/>
    </row>
    <row r="17" spans="1:17" ht="45" customHeight="1">
      <c r="A17" s="17"/>
      <c r="B17" s="142"/>
      <c r="C17" s="12"/>
      <c r="D17" s="19"/>
      <c r="E17" s="19"/>
      <c r="F17" s="19"/>
      <c r="G17" s="19"/>
      <c r="H17" s="19"/>
      <c r="I17" s="19"/>
      <c r="J17" s="19"/>
      <c r="K17" s="143"/>
      <c r="L17" s="10"/>
      <c r="M17" s="144"/>
      <c r="N17" s="144"/>
      <c r="O17" s="145"/>
      <c r="P17" s="145"/>
      <c r="Q17" s="145"/>
    </row>
    <row r="18" spans="1:12" ht="30" customHeight="1">
      <c r="A18" s="146" t="s">
        <v>31</v>
      </c>
      <c r="B18" s="15" t="s">
        <v>368</v>
      </c>
      <c r="C18" s="10"/>
      <c r="D18" s="24">
        <f>D20+D21</f>
        <v>1459.9045300000002</v>
      </c>
      <c r="E18" s="147"/>
      <c r="F18" s="147">
        <f>F20</f>
        <v>975.72348</v>
      </c>
      <c r="G18" s="147">
        <f>G20</f>
        <v>868.3939</v>
      </c>
      <c r="H18" s="147">
        <f>H20</f>
        <v>107.32958</v>
      </c>
      <c r="I18" s="147">
        <f>I20+I21</f>
        <v>430.12434</v>
      </c>
      <c r="J18" s="79">
        <f>J20</f>
        <v>54.05671</v>
      </c>
      <c r="K18" s="10" t="s">
        <v>369</v>
      </c>
      <c r="L18" s="148"/>
    </row>
    <row r="19" spans="1:17" ht="30" customHeight="1">
      <c r="A19" s="146"/>
      <c r="B19" s="15" t="s">
        <v>370</v>
      </c>
      <c r="C19" s="10"/>
      <c r="D19" s="24"/>
      <c r="E19" s="147"/>
      <c r="F19" s="147"/>
      <c r="G19" s="147"/>
      <c r="H19" s="147"/>
      <c r="I19" s="147"/>
      <c r="J19" s="79"/>
      <c r="K19" s="10"/>
      <c r="L19" s="148"/>
      <c r="O19" s="145"/>
      <c r="Q19" s="145"/>
    </row>
    <row r="20" spans="1:12" ht="30" customHeight="1">
      <c r="A20" s="146" t="s">
        <v>371</v>
      </c>
      <c r="B20" s="15" t="s">
        <v>372</v>
      </c>
      <c r="C20" s="10"/>
      <c r="D20" s="24">
        <f>F20+I20+J20</f>
        <v>1081.1340500000001</v>
      </c>
      <c r="E20" s="147"/>
      <c r="F20" s="147">
        <f>G20+H20</f>
        <v>975.72348</v>
      </c>
      <c r="G20" s="147">
        <v>868.3939</v>
      </c>
      <c r="H20" s="147">
        <v>107.32958</v>
      </c>
      <c r="I20" s="147">
        <v>51.35386</v>
      </c>
      <c r="J20" s="79">
        <v>54.05671</v>
      </c>
      <c r="K20" s="10"/>
      <c r="L20" s="148"/>
    </row>
    <row r="21" spans="1:12" ht="30" customHeight="1">
      <c r="A21" s="146" t="s">
        <v>373</v>
      </c>
      <c r="B21" s="15" t="s">
        <v>374</v>
      </c>
      <c r="C21" s="10"/>
      <c r="D21" s="24">
        <f>I21</f>
        <v>378.77048</v>
      </c>
      <c r="E21" s="147"/>
      <c r="F21" s="147"/>
      <c r="G21" s="147"/>
      <c r="H21" s="147"/>
      <c r="I21" s="147">
        <v>378.77048</v>
      </c>
      <c r="J21" s="149"/>
      <c r="K21" s="10"/>
      <c r="L21" s="148"/>
    </row>
    <row r="22" spans="1:14" ht="30" customHeight="1">
      <c r="A22" s="146" t="s">
        <v>34</v>
      </c>
      <c r="B22" s="15" t="s">
        <v>375</v>
      </c>
      <c r="C22" s="10"/>
      <c r="D22" s="24">
        <f>F22+I22+J22</f>
        <v>1781.1771099999999</v>
      </c>
      <c r="E22" s="147"/>
      <c r="F22" s="147">
        <f>G22+H22</f>
        <v>1122.95051</v>
      </c>
      <c r="G22" s="147">
        <f>G24</f>
        <v>999.42595</v>
      </c>
      <c r="H22" s="147">
        <f>H24</f>
        <v>123.52456</v>
      </c>
      <c r="I22" s="150">
        <f>I24+I25</f>
        <v>596.01328</v>
      </c>
      <c r="J22" s="79">
        <f>J24</f>
        <v>62.21332</v>
      </c>
      <c r="K22" s="151" t="s">
        <v>369</v>
      </c>
      <c r="L22" s="148"/>
      <c r="M22" s="144"/>
      <c r="N22" s="144"/>
    </row>
    <row r="23" spans="1:12" ht="30" customHeight="1">
      <c r="A23" s="146"/>
      <c r="B23" s="15" t="s">
        <v>370</v>
      </c>
      <c r="C23" s="10"/>
      <c r="D23" s="24"/>
      <c r="E23" s="147"/>
      <c r="F23" s="147"/>
      <c r="G23" s="147"/>
      <c r="H23" s="147"/>
      <c r="I23" s="150"/>
      <c r="J23" s="149"/>
      <c r="K23" s="152"/>
      <c r="L23" s="148"/>
    </row>
    <row r="24" spans="1:12" ht="30" customHeight="1">
      <c r="A24" s="146" t="s">
        <v>376</v>
      </c>
      <c r="B24" s="15" t="s">
        <v>372</v>
      </c>
      <c r="C24" s="10"/>
      <c r="D24" s="24">
        <f>F24+I24+J24</f>
        <v>1244.26649</v>
      </c>
      <c r="E24" s="147"/>
      <c r="F24" s="147">
        <f>G24+H24</f>
        <v>1122.95051</v>
      </c>
      <c r="G24" s="147">
        <v>999.42595</v>
      </c>
      <c r="H24" s="147">
        <v>123.52456</v>
      </c>
      <c r="I24" s="150">
        <v>59.10266</v>
      </c>
      <c r="J24" s="153">
        <v>62.21332</v>
      </c>
      <c r="K24" s="151" t="s">
        <v>369</v>
      </c>
      <c r="L24" s="148"/>
    </row>
    <row r="25" spans="1:12" ht="30" customHeight="1">
      <c r="A25" s="146" t="s">
        <v>377</v>
      </c>
      <c r="B25" s="154" t="s">
        <v>374</v>
      </c>
      <c r="C25" s="10"/>
      <c r="D25" s="24">
        <v>536.91062</v>
      </c>
      <c r="E25" s="147"/>
      <c r="F25" s="147">
        <v>0</v>
      </c>
      <c r="G25" s="147">
        <v>0</v>
      </c>
      <c r="H25" s="147">
        <v>0</v>
      </c>
      <c r="I25" s="150">
        <v>536.91062</v>
      </c>
      <c r="J25" s="155"/>
      <c r="K25" s="151"/>
      <c r="L25" s="156"/>
    </row>
    <row r="26" spans="1:12" ht="30" customHeight="1">
      <c r="A26" s="146" t="s">
        <v>36</v>
      </c>
      <c r="B26" s="154" t="s">
        <v>378</v>
      </c>
      <c r="C26" s="10"/>
      <c r="D26" s="24">
        <f>F26+I26</f>
        <v>209.03500000000003</v>
      </c>
      <c r="E26" s="147"/>
      <c r="F26" s="147">
        <v>0</v>
      </c>
      <c r="G26" s="150">
        <f>G28+G29</f>
        <v>0</v>
      </c>
      <c r="H26" s="150">
        <f>H28+H29</f>
        <v>0</v>
      </c>
      <c r="I26" s="150">
        <f>I28+I29</f>
        <v>209.03500000000003</v>
      </c>
      <c r="J26" s="149"/>
      <c r="K26" s="157" t="s">
        <v>379</v>
      </c>
      <c r="L26" s="156"/>
    </row>
    <row r="27" spans="1:12" ht="30" customHeight="1">
      <c r="A27" s="146"/>
      <c r="B27" s="154" t="s">
        <v>370</v>
      </c>
      <c r="C27" s="10"/>
      <c r="D27" s="147"/>
      <c r="E27" s="147"/>
      <c r="F27" s="147"/>
      <c r="G27" s="147"/>
      <c r="H27" s="147"/>
      <c r="I27" s="150"/>
      <c r="J27" s="149"/>
      <c r="K27" s="157"/>
      <c r="L27" s="156"/>
    </row>
    <row r="28" spans="1:12" ht="30" customHeight="1">
      <c r="A28" s="146" t="s">
        <v>380</v>
      </c>
      <c r="B28" s="154" t="s">
        <v>372</v>
      </c>
      <c r="C28" s="10"/>
      <c r="D28" s="147">
        <f aca="true" t="shared" si="0" ref="D28:D29">F28+I28</f>
        <v>72.831</v>
      </c>
      <c r="E28" s="147"/>
      <c r="F28" s="147">
        <v>0</v>
      </c>
      <c r="G28" s="147"/>
      <c r="H28" s="147"/>
      <c r="I28" s="150">
        <v>72.831</v>
      </c>
      <c r="J28" s="149"/>
      <c r="K28" s="157"/>
      <c r="L28" s="156"/>
    </row>
    <row r="29" spans="1:12" ht="30" customHeight="1">
      <c r="A29" s="146" t="s">
        <v>381</v>
      </c>
      <c r="B29" s="154" t="s">
        <v>374</v>
      </c>
      <c r="C29" s="10"/>
      <c r="D29" s="147">
        <f t="shared" si="0"/>
        <v>136.204</v>
      </c>
      <c r="E29" s="147"/>
      <c r="F29" s="147">
        <v>0</v>
      </c>
      <c r="G29" s="147"/>
      <c r="H29" s="147"/>
      <c r="I29" s="150">
        <v>136.204</v>
      </c>
      <c r="J29" s="149"/>
      <c r="K29" s="157"/>
      <c r="L29" s="156"/>
    </row>
    <row r="30" spans="1:12" ht="30" customHeight="1">
      <c r="A30" s="146" t="s">
        <v>382</v>
      </c>
      <c r="B30" s="15" t="s">
        <v>383</v>
      </c>
      <c r="C30" s="10"/>
      <c r="D30" s="24">
        <f>F30+I30+J30</f>
        <v>1483.70839</v>
      </c>
      <c r="E30" s="147"/>
      <c r="F30" s="147">
        <f>G30+H30</f>
        <v>870.41108</v>
      </c>
      <c r="G30" s="147">
        <f>G32</f>
        <v>774.66586</v>
      </c>
      <c r="H30" s="147">
        <f>H32</f>
        <v>95.74522</v>
      </c>
      <c r="I30" s="147">
        <f>I32+I33</f>
        <v>565.0750899999999</v>
      </c>
      <c r="J30" s="79">
        <f>J32</f>
        <v>48.22222</v>
      </c>
      <c r="K30" s="10" t="s">
        <v>369</v>
      </c>
      <c r="L30" s="156"/>
    </row>
    <row r="31" spans="1:12" ht="21.75" customHeight="1">
      <c r="A31" s="146"/>
      <c r="B31" s="15" t="s">
        <v>370</v>
      </c>
      <c r="C31" s="10"/>
      <c r="D31" s="24"/>
      <c r="E31" s="147"/>
      <c r="F31" s="147"/>
      <c r="G31" s="147"/>
      <c r="H31" s="147"/>
      <c r="I31" s="147"/>
      <c r="J31" s="79"/>
      <c r="K31" s="10"/>
      <c r="L31" s="156"/>
    </row>
    <row r="32" spans="1:12" ht="30" customHeight="1">
      <c r="A32" s="146" t="s">
        <v>384</v>
      </c>
      <c r="B32" s="15" t="s">
        <v>372</v>
      </c>
      <c r="C32" s="10"/>
      <c r="D32" s="24">
        <f>F32+I32+J32</f>
        <v>964.44441</v>
      </c>
      <c r="E32" s="147"/>
      <c r="F32" s="147">
        <f>G32+H32</f>
        <v>870.41108</v>
      </c>
      <c r="G32" s="147">
        <v>774.66586</v>
      </c>
      <c r="H32" s="147">
        <v>95.74522</v>
      </c>
      <c r="I32" s="147">
        <v>45.81111</v>
      </c>
      <c r="J32" s="79">
        <v>48.22222</v>
      </c>
      <c r="K32" s="10" t="s">
        <v>369</v>
      </c>
      <c r="L32" s="156"/>
    </row>
    <row r="33" spans="1:12" ht="30" customHeight="1">
      <c r="A33" s="146" t="s">
        <v>385</v>
      </c>
      <c r="B33" s="15" t="s">
        <v>374</v>
      </c>
      <c r="C33" s="10"/>
      <c r="D33" s="24">
        <f aca="true" t="shared" si="1" ref="D33:D34">I33</f>
        <v>519.26398</v>
      </c>
      <c r="E33" s="147"/>
      <c r="F33" s="147"/>
      <c r="G33" s="147"/>
      <c r="H33" s="147"/>
      <c r="I33" s="147">
        <v>519.26398</v>
      </c>
      <c r="J33" s="79"/>
      <c r="K33" s="10"/>
      <c r="L33" s="156"/>
    </row>
    <row r="34" spans="1:12" ht="72" customHeight="1">
      <c r="A34" s="146" t="s">
        <v>386</v>
      </c>
      <c r="B34" s="15" t="s">
        <v>387</v>
      </c>
      <c r="C34" s="10"/>
      <c r="D34" s="24">
        <f t="shared" si="1"/>
        <v>15.3</v>
      </c>
      <c r="E34" s="147"/>
      <c r="F34" s="147"/>
      <c r="G34" s="147"/>
      <c r="H34" s="147"/>
      <c r="I34" s="147">
        <v>15.3</v>
      </c>
      <c r="J34" s="149"/>
      <c r="K34" s="143" t="s">
        <v>369</v>
      </c>
      <c r="L34" s="156"/>
    </row>
    <row r="35" spans="1:13" ht="126" customHeight="1">
      <c r="A35" s="158" t="s">
        <v>42</v>
      </c>
      <c r="B35" s="159" t="s">
        <v>365</v>
      </c>
      <c r="C35" s="95">
        <v>2019</v>
      </c>
      <c r="D35" s="160">
        <f>E35+F35+I35+J35</f>
        <v>9300.904939999999</v>
      </c>
      <c r="E35" s="160">
        <f>E36+E40+E44+E48+E52+E56+E64</f>
        <v>0</v>
      </c>
      <c r="F35" s="160">
        <f aca="true" t="shared" si="2" ref="F35:F36">G35+H35</f>
        <v>3647.5447899999995</v>
      </c>
      <c r="G35" s="160">
        <f>G36+G40+G44+G48+G52+G56+G64</f>
        <v>3574.5938899999996</v>
      </c>
      <c r="H35" s="160">
        <f>H36+H40+H44+H48+H52+H56+H64</f>
        <v>72.95089999999999</v>
      </c>
      <c r="I35" s="160">
        <f>I36+I40+I44+I48+I52+I56+I64+I60</f>
        <v>5653.3601499999995</v>
      </c>
      <c r="J35" s="160">
        <f>J36+J40+J44+J48+J52+J56+J64</f>
        <v>0</v>
      </c>
      <c r="K35" s="161" t="s">
        <v>388</v>
      </c>
      <c r="L35" s="162" t="s">
        <v>389</v>
      </c>
      <c r="M35" s="144"/>
    </row>
    <row r="36" spans="1:14" ht="27" customHeight="1">
      <c r="A36" s="163" t="s">
        <v>390</v>
      </c>
      <c r="B36" s="164" t="s">
        <v>391</v>
      </c>
      <c r="C36" s="21"/>
      <c r="D36" s="24">
        <f>F36+I36+E36+J36</f>
        <v>1362.062</v>
      </c>
      <c r="E36" s="24"/>
      <c r="F36" s="24">
        <f t="shared" si="2"/>
        <v>1228.96096</v>
      </c>
      <c r="G36" s="24">
        <f>G38+G39</f>
        <v>1204.67574</v>
      </c>
      <c r="H36" s="24">
        <f>H38+H39</f>
        <v>24.28522</v>
      </c>
      <c r="I36" s="24">
        <f>I38+I39</f>
        <v>133.10104</v>
      </c>
      <c r="J36" s="24"/>
      <c r="K36" s="21" t="s">
        <v>113</v>
      </c>
      <c r="L36" s="161"/>
      <c r="M36" s="144"/>
      <c r="N36" s="144"/>
    </row>
    <row r="37" spans="1:13" ht="27" customHeight="1">
      <c r="A37" s="163"/>
      <c r="B37" s="164" t="s">
        <v>392</v>
      </c>
      <c r="C37" s="21"/>
      <c r="D37" s="24"/>
      <c r="E37" s="24"/>
      <c r="F37" s="24"/>
      <c r="G37" s="24"/>
      <c r="H37" s="24"/>
      <c r="I37" s="24"/>
      <c r="J37" s="24"/>
      <c r="K37" s="21"/>
      <c r="L37" s="161"/>
      <c r="M37" s="144"/>
    </row>
    <row r="38" spans="1:14" ht="27" customHeight="1">
      <c r="A38" s="163" t="s">
        <v>393</v>
      </c>
      <c r="B38" s="164" t="s">
        <v>372</v>
      </c>
      <c r="C38" s="21"/>
      <c r="D38" s="24">
        <f>E38+F38+I38+J38</f>
        <v>1362.062</v>
      </c>
      <c r="E38" s="24">
        <v>0</v>
      </c>
      <c r="F38" s="24">
        <f>G38+H38</f>
        <v>1228.96096</v>
      </c>
      <c r="G38" s="24">
        <v>1204.67574</v>
      </c>
      <c r="H38" s="24">
        <v>24.28522</v>
      </c>
      <c r="I38" s="24">
        <v>133.10104</v>
      </c>
      <c r="J38" s="24"/>
      <c r="K38" s="21"/>
      <c r="L38" s="161"/>
      <c r="N38" s="144"/>
    </row>
    <row r="39" spans="1:13" ht="27" customHeight="1">
      <c r="A39" s="163" t="s">
        <v>394</v>
      </c>
      <c r="B39" s="164" t="s">
        <v>374</v>
      </c>
      <c r="C39" s="21"/>
      <c r="D39" s="24"/>
      <c r="E39" s="24"/>
      <c r="F39" s="24"/>
      <c r="G39" s="24"/>
      <c r="H39" s="24"/>
      <c r="I39" s="24"/>
      <c r="J39" s="24"/>
      <c r="K39" s="21"/>
      <c r="L39" s="161"/>
      <c r="M39" s="144"/>
    </row>
    <row r="40" spans="1:12" ht="27" customHeight="1">
      <c r="A40" s="165" t="s">
        <v>395</v>
      </c>
      <c r="B40" s="154" t="s">
        <v>396</v>
      </c>
      <c r="C40" s="166"/>
      <c r="D40" s="150">
        <f>F40+I40+E40+J40</f>
        <v>2256.1899999999996</v>
      </c>
      <c r="E40" s="150"/>
      <c r="F40" s="150">
        <f>G40+H40</f>
        <v>960.297</v>
      </c>
      <c r="G40" s="150">
        <f>G42</f>
        <v>941.09106</v>
      </c>
      <c r="H40" s="150">
        <f>H42</f>
        <v>19.20594</v>
      </c>
      <c r="I40" s="150">
        <f>I42+I43</f>
        <v>1295.8929999999998</v>
      </c>
      <c r="J40" s="150"/>
      <c r="K40" s="161" t="s">
        <v>113</v>
      </c>
      <c r="L40" s="161"/>
    </row>
    <row r="41" spans="1:13" ht="27" customHeight="1">
      <c r="A41" s="165"/>
      <c r="B41" s="154" t="s">
        <v>392</v>
      </c>
      <c r="C41" s="166"/>
      <c r="D41" s="150"/>
      <c r="E41" s="150"/>
      <c r="F41" s="150"/>
      <c r="G41" s="150"/>
      <c r="H41" s="150"/>
      <c r="I41" s="150"/>
      <c r="J41" s="150"/>
      <c r="K41" s="161"/>
      <c r="L41" s="161"/>
      <c r="M41" s="144"/>
    </row>
    <row r="42" spans="1:12" ht="27" customHeight="1">
      <c r="A42" s="163" t="s">
        <v>397</v>
      </c>
      <c r="B42" s="164" t="s">
        <v>372</v>
      </c>
      <c r="C42" s="21"/>
      <c r="D42" s="24">
        <f>E42+F42+I42+J42</f>
        <v>1064.041</v>
      </c>
      <c r="E42" s="24">
        <v>0</v>
      </c>
      <c r="F42" s="24">
        <f>G42+H42</f>
        <v>960.297</v>
      </c>
      <c r="G42" s="24">
        <v>941.09106</v>
      </c>
      <c r="H42" s="24">
        <v>19.20594</v>
      </c>
      <c r="I42" s="24">
        <v>103.744</v>
      </c>
      <c r="J42" s="24"/>
      <c r="K42" s="71"/>
      <c r="L42" s="38"/>
    </row>
    <row r="43" spans="1:12" ht="27" customHeight="1">
      <c r="A43" s="163" t="s">
        <v>398</v>
      </c>
      <c r="B43" s="164" t="s">
        <v>374</v>
      </c>
      <c r="C43" s="21"/>
      <c r="D43" s="24">
        <f>I43</f>
        <v>1192.149</v>
      </c>
      <c r="E43" s="24"/>
      <c r="F43" s="24"/>
      <c r="G43" s="24"/>
      <c r="H43" s="24"/>
      <c r="I43" s="24">
        <v>1192.149</v>
      </c>
      <c r="J43" s="24"/>
      <c r="K43" s="71"/>
      <c r="L43" s="38"/>
    </row>
    <row r="44" spans="1:12" ht="27" customHeight="1">
      <c r="A44" s="163" t="s">
        <v>399</v>
      </c>
      <c r="B44" s="164" t="s">
        <v>400</v>
      </c>
      <c r="C44" s="21"/>
      <c r="D44" s="24">
        <f>F44+I44+E44+J44</f>
        <v>1073.0059999999999</v>
      </c>
      <c r="E44" s="24"/>
      <c r="F44" s="24">
        <f>G44+H44</f>
        <v>850.1829799999999</v>
      </c>
      <c r="G44" s="24">
        <f>G46+G47</f>
        <v>833.17932</v>
      </c>
      <c r="H44" s="24">
        <f>H46+H47</f>
        <v>17.00366</v>
      </c>
      <c r="I44" s="24">
        <f>I46+I47</f>
        <v>222.82301999999999</v>
      </c>
      <c r="J44" s="24"/>
      <c r="K44" s="21" t="s">
        <v>113</v>
      </c>
      <c r="L44" s="38"/>
    </row>
    <row r="45" spans="1:12" ht="27" customHeight="1">
      <c r="A45" s="163"/>
      <c r="B45" s="164" t="s">
        <v>392</v>
      </c>
      <c r="C45" s="21"/>
      <c r="D45" s="24"/>
      <c r="E45" s="24"/>
      <c r="F45" s="24"/>
      <c r="G45" s="24"/>
      <c r="H45" s="24"/>
      <c r="I45" s="24"/>
      <c r="J45" s="24"/>
      <c r="K45" s="21"/>
      <c r="L45" s="21"/>
    </row>
    <row r="46" spans="1:12" ht="27" customHeight="1">
      <c r="A46" s="163" t="s">
        <v>401</v>
      </c>
      <c r="B46" s="164" t="s">
        <v>372</v>
      </c>
      <c r="C46" s="21"/>
      <c r="D46" s="24">
        <f>E46+F46+I46+J46</f>
        <v>942.031</v>
      </c>
      <c r="E46" s="24">
        <v>0</v>
      </c>
      <c r="F46" s="24">
        <f>G46+H46</f>
        <v>850.1829799999999</v>
      </c>
      <c r="G46" s="24">
        <v>833.17932</v>
      </c>
      <c r="H46" s="24">
        <v>17.00366</v>
      </c>
      <c r="I46" s="24">
        <v>91.84802</v>
      </c>
      <c r="J46" s="24"/>
      <c r="K46" s="21"/>
      <c r="L46" s="21"/>
    </row>
    <row r="47" spans="1:12" ht="27" customHeight="1">
      <c r="A47" s="163" t="s">
        <v>402</v>
      </c>
      <c r="B47" s="164" t="s">
        <v>374</v>
      </c>
      <c r="C47" s="21"/>
      <c r="D47" s="24">
        <f>I47</f>
        <v>130.975</v>
      </c>
      <c r="E47" s="24"/>
      <c r="F47" s="24"/>
      <c r="G47" s="24"/>
      <c r="H47" s="24"/>
      <c r="I47" s="24">
        <v>130.975</v>
      </c>
      <c r="J47" s="24"/>
      <c r="K47" s="21"/>
      <c r="L47" s="38"/>
    </row>
    <row r="48" spans="1:12" ht="27" customHeight="1">
      <c r="A48" s="163" t="s">
        <v>403</v>
      </c>
      <c r="B48" s="164" t="s">
        <v>404</v>
      </c>
      <c r="C48" s="21"/>
      <c r="D48" s="24">
        <f>F48+I48+E48+J48</f>
        <v>1337.0616800000003</v>
      </c>
      <c r="E48" s="24"/>
      <c r="F48" s="24">
        <f>G48+H48</f>
        <v>608.1038500000001</v>
      </c>
      <c r="G48" s="24">
        <f>G50+G51</f>
        <v>595.64777</v>
      </c>
      <c r="H48" s="24">
        <f>H50+H51</f>
        <v>12.45608</v>
      </c>
      <c r="I48" s="24">
        <f>I50+I51</f>
        <v>728.9578300000001</v>
      </c>
      <c r="J48" s="24"/>
      <c r="K48" s="21" t="s">
        <v>113</v>
      </c>
      <c r="L48" s="38"/>
    </row>
    <row r="49" spans="1:12" ht="27" customHeight="1">
      <c r="A49" s="163"/>
      <c r="B49" s="164" t="s">
        <v>392</v>
      </c>
      <c r="C49" s="21"/>
      <c r="D49" s="24"/>
      <c r="E49" s="24"/>
      <c r="F49" s="24"/>
      <c r="G49" s="24"/>
      <c r="H49" s="24"/>
      <c r="I49" s="24"/>
      <c r="J49" s="24"/>
      <c r="K49" s="21"/>
      <c r="L49" s="21"/>
    </row>
    <row r="50" spans="1:12" ht="27" customHeight="1">
      <c r="A50" s="163" t="s">
        <v>405</v>
      </c>
      <c r="B50" s="164" t="s">
        <v>372</v>
      </c>
      <c r="C50" s="21"/>
      <c r="D50" s="24">
        <f>E50+F50+I50+J50</f>
        <v>980.17568</v>
      </c>
      <c r="E50" s="24">
        <v>0</v>
      </c>
      <c r="F50" s="24">
        <f>G50+H50</f>
        <v>608.1038500000001</v>
      </c>
      <c r="G50" s="24">
        <v>595.64777</v>
      </c>
      <c r="H50" s="24">
        <v>12.45608</v>
      </c>
      <c r="I50" s="24">
        <v>372.07183</v>
      </c>
      <c r="J50" s="24"/>
      <c r="K50" s="21"/>
      <c r="L50" s="21"/>
    </row>
    <row r="51" spans="1:12" ht="27" customHeight="1">
      <c r="A51" s="163" t="s">
        <v>406</v>
      </c>
      <c r="B51" s="164" t="s">
        <v>374</v>
      </c>
      <c r="C51" s="21"/>
      <c r="D51" s="24">
        <f>I51</f>
        <v>356.886</v>
      </c>
      <c r="E51" s="24"/>
      <c r="F51" s="24"/>
      <c r="G51" s="24"/>
      <c r="H51" s="24"/>
      <c r="I51" s="24">
        <v>356.886</v>
      </c>
      <c r="J51" s="24"/>
      <c r="K51" s="21"/>
      <c r="L51" s="38"/>
    </row>
    <row r="52" spans="1:12" ht="30" customHeight="1">
      <c r="A52" s="73" t="s">
        <v>53</v>
      </c>
      <c r="B52" s="164" t="s">
        <v>378</v>
      </c>
      <c r="C52" s="21"/>
      <c r="D52" s="24">
        <f>F52+I52</f>
        <v>1844.10213</v>
      </c>
      <c r="E52" s="24"/>
      <c r="F52" s="24">
        <v>0</v>
      </c>
      <c r="G52" s="24"/>
      <c r="H52" s="24"/>
      <c r="I52" s="24">
        <f>I54+I55</f>
        <v>1844.10213</v>
      </c>
      <c r="J52" s="167"/>
      <c r="K52" s="21" t="s">
        <v>379</v>
      </c>
      <c r="L52" s="38"/>
    </row>
    <row r="53" spans="1:12" ht="30" customHeight="1">
      <c r="A53" s="73"/>
      <c r="B53" s="164" t="s">
        <v>370</v>
      </c>
      <c r="C53" s="21"/>
      <c r="D53" s="24"/>
      <c r="E53" s="24"/>
      <c r="F53" s="24"/>
      <c r="G53" s="24"/>
      <c r="H53" s="24"/>
      <c r="I53" s="24"/>
      <c r="J53" s="167"/>
      <c r="K53" s="21"/>
      <c r="L53" s="21"/>
    </row>
    <row r="54" spans="1:12" ht="30" customHeight="1">
      <c r="A54" s="73" t="s">
        <v>407</v>
      </c>
      <c r="B54" s="164" t="s">
        <v>372</v>
      </c>
      <c r="C54" s="21"/>
      <c r="D54" s="24">
        <f aca="true" t="shared" si="3" ref="D54:D56">F54+I54</f>
        <v>854.56628</v>
      </c>
      <c r="E54" s="24"/>
      <c r="F54" s="24">
        <v>0</v>
      </c>
      <c r="G54" s="24"/>
      <c r="H54" s="24"/>
      <c r="I54" s="24">
        <f>730.07728+124.489</f>
        <v>854.56628</v>
      </c>
      <c r="J54" s="167"/>
      <c r="K54" s="21"/>
      <c r="L54" s="21"/>
    </row>
    <row r="55" spans="1:12" ht="30" customHeight="1">
      <c r="A55" s="73" t="s">
        <v>408</v>
      </c>
      <c r="B55" s="164" t="s">
        <v>374</v>
      </c>
      <c r="C55" s="21"/>
      <c r="D55" s="24">
        <f t="shared" si="3"/>
        <v>989.53585</v>
      </c>
      <c r="E55" s="24"/>
      <c r="F55" s="24">
        <v>0</v>
      </c>
      <c r="G55" s="24"/>
      <c r="H55" s="24"/>
      <c r="I55" s="24">
        <v>989.53585</v>
      </c>
      <c r="J55" s="167"/>
      <c r="K55" s="21"/>
      <c r="L55" s="38"/>
    </row>
    <row r="56" spans="1:12" ht="30" customHeight="1">
      <c r="A56" s="73" t="s">
        <v>409</v>
      </c>
      <c r="B56" s="164" t="s">
        <v>410</v>
      </c>
      <c r="C56" s="21"/>
      <c r="D56" s="24">
        <f t="shared" si="3"/>
        <v>1397.90313</v>
      </c>
      <c r="E56" s="24"/>
      <c r="F56" s="24">
        <v>0</v>
      </c>
      <c r="G56" s="24"/>
      <c r="H56" s="24"/>
      <c r="I56" s="24">
        <f>I58+I59</f>
        <v>1397.90313</v>
      </c>
      <c r="J56" s="167"/>
      <c r="K56" s="21" t="s">
        <v>379</v>
      </c>
      <c r="L56" s="38"/>
    </row>
    <row r="57" spans="1:12" ht="30" customHeight="1">
      <c r="A57" s="73"/>
      <c r="B57" s="164" t="s">
        <v>370</v>
      </c>
      <c r="C57" s="21"/>
      <c r="D57" s="24"/>
      <c r="E57" s="24"/>
      <c r="F57" s="24"/>
      <c r="G57" s="24"/>
      <c r="H57" s="24"/>
      <c r="I57" s="24"/>
      <c r="J57" s="167"/>
      <c r="K57" s="21"/>
      <c r="L57" s="21"/>
    </row>
    <row r="58" spans="1:12" ht="30" customHeight="1">
      <c r="A58" s="73" t="s">
        <v>411</v>
      </c>
      <c r="B58" s="164" t="s">
        <v>372</v>
      </c>
      <c r="C58" s="21"/>
      <c r="D58" s="24">
        <f aca="true" t="shared" si="4" ref="D58:D60">F58+I58</f>
        <v>1182.58195</v>
      </c>
      <c r="E58" s="24"/>
      <c r="F58" s="24">
        <v>0</v>
      </c>
      <c r="G58" s="24"/>
      <c r="H58" s="24"/>
      <c r="I58" s="24">
        <f>1058.09295+124.489</f>
        <v>1182.58195</v>
      </c>
      <c r="J58" s="167"/>
      <c r="K58" s="21"/>
      <c r="L58" s="21"/>
    </row>
    <row r="59" spans="1:12" ht="30" customHeight="1">
      <c r="A59" s="73" t="s">
        <v>412</v>
      </c>
      <c r="B59" s="164" t="s">
        <v>374</v>
      </c>
      <c r="C59" s="21"/>
      <c r="D59" s="24">
        <f t="shared" si="4"/>
        <v>215.32118</v>
      </c>
      <c r="E59" s="24"/>
      <c r="F59" s="24">
        <v>0</v>
      </c>
      <c r="G59" s="24"/>
      <c r="H59" s="24"/>
      <c r="I59" s="24">
        <v>215.32118</v>
      </c>
      <c r="J59" s="167"/>
      <c r="K59" s="21"/>
      <c r="L59" s="38"/>
    </row>
    <row r="60" spans="1:12" ht="30" customHeight="1">
      <c r="A60" s="73" t="s">
        <v>413</v>
      </c>
      <c r="B60" s="164" t="s">
        <v>378</v>
      </c>
      <c r="C60" s="21"/>
      <c r="D60" s="24">
        <f t="shared" si="4"/>
        <v>0</v>
      </c>
      <c r="E60" s="24"/>
      <c r="F60" s="24">
        <v>0</v>
      </c>
      <c r="G60" s="24">
        <f>G62+G63</f>
        <v>0</v>
      </c>
      <c r="H60" s="24">
        <f>H62+H63</f>
        <v>0</v>
      </c>
      <c r="I60" s="24">
        <f>I62+I63</f>
        <v>0</v>
      </c>
      <c r="J60" s="167"/>
      <c r="K60" s="21" t="s">
        <v>379</v>
      </c>
      <c r="L60" s="38"/>
    </row>
    <row r="61" spans="1:12" ht="30" customHeight="1">
      <c r="A61" s="73"/>
      <c r="B61" s="164" t="s">
        <v>370</v>
      </c>
      <c r="C61" s="21"/>
      <c r="D61" s="24"/>
      <c r="E61" s="24"/>
      <c r="F61" s="24"/>
      <c r="G61" s="24"/>
      <c r="H61" s="24"/>
      <c r="I61" s="24"/>
      <c r="J61" s="167"/>
      <c r="K61" s="21"/>
      <c r="L61" s="21"/>
    </row>
    <row r="62" spans="1:12" ht="30" customHeight="1">
      <c r="A62" s="73" t="s">
        <v>414</v>
      </c>
      <c r="B62" s="164" t="s">
        <v>372</v>
      </c>
      <c r="C62" s="21"/>
      <c r="D62" s="24">
        <f aca="true" t="shared" si="5" ref="D62:D63">F62+I62</f>
        <v>0</v>
      </c>
      <c r="E62" s="24"/>
      <c r="F62" s="24">
        <v>0</v>
      </c>
      <c r="G62" s="24"/>
      <c r="H62" s="24"/>
      <c r="I62" s="24">
        <v>0</v>
      </c>
      <c r="J62" s="167"/>
      <c r="K62" s="21"/>
      <c r="L62" s="21"/>
    </row>
    <row r="63" spans="1:12" ht="30" customHeight="1">
      <c r="A63" s="73" t="s">
        <v>415</v>
      </c>
      <c r="B63" s="164" t="s">
        <v>374</v>
      </c>
      <c r="C63" s="21"/>
      <c r="D63" s="24">
        <f t="shared" si="5"/>
        <v>0</v>
      </c>
      <c r="E63" s="24"/>
      <c r="F63" s="24">
        <v>0</v>
      </c>
      <c r="G63" s="24"/>
      <c r="H63" s="24"/>
      <c r="I63" s="24">
        <v>0</v>
      </c>
      <c r="J63" s="167"/>
      <c r="K63" s="21"/>
      <c r="L63" s="38"/>
    </row>
    <row r="64" spans="1:12" ht="69.75" customHeight="1">
      <c r="A64" s="158" t="s">
        <v>416</v>
      </c>
      <c r="B64" s="154" t="s">
        <v>387</v>
      </c>
      <c r="C64" s="166"/>
      <c r="D64" s="150">
        <f>E64+F64+I64+J64</f>
        <v>30.58</v>
      </c>
      <c r="E64" s="150"/>
      <c r="F64" s="150"/>
      <c r="G64" s="150"/>
      <c r="H64" s="150"/>
      <c r="I64" s="150">
        <v>30.58</v>
      </c>
      <c r="J64" s="168"/>
      <c r="K64" s="169"/>
      <c r="L64" s="170"/>
    </row>
    <row r="65" spans="1:18" ht="104.25" customHeight="1">
      <c r="A65" s="171" t="s">
        <v>55</v>
      </c>
      <c r="B65" s="172" t="s">
        <v>365</v>
      </c>
      <c r="C65" s="34">
        <v>2020</v>
      </c>
      <c r="D65" s="173">
        <f aca="true" t="shared" si="6" ref="D65:D66">F65+I65+J65</f>
        <v>7809.994</v>
      </c>
      <c r="E65" s="173">
        <f>E66+E70+E74+E78</f>
        <v>4949.400000000001</v>
      </c>
      <c r="F65" s="173">
        <f>F66+F70+F74+F78+F82+F87+F83</f>
        <v>4949.4</v>
      </c>
      <c r="G65" s="173">
        <f>G66+G70+G74+G78+G82+G87+G83</f>
        <v>4522.0137700000005</v>
      </c>
      <c r="H65" s="173">
        <f>H66+H70+H74+H78+H82+H87+H83</f>
        <v>427.38623</v>
      </c>
      <c r="I65" s="173">
        <f>I66+I70+I74+I78+I82+I87+I83</f>
        <v>2860.594</v>
      </c>
      <c r="J65" s="173">
        <f>J66+J70+J74+J78+J82+J87</f>
        <v>0</v>
      </c>
      <c r="K65" s="21" t="s">
        <v>113</v>
      </c>
      <c r="L65" s="170" t="s">
        <v>417</v>
      </c>
      <c r="M65" s="144">
        <v>2860.594</v>
      </c>
      <c r="N65" s="144">
        <v>7782.994</v>
      </c>
      <c r="O65">
        <v>27</v>
      </c>
      <c r="P65" s="144">
        <f>N65+O65</f>
        <v>7809.994</v>
      </c>
      <c r="R65">
        <v>2783.616</v>
      </c>
    </row>
    <row r="66" spans="1:16" ht="30" customHeight="1">
      <c r="A66" s="174" t="s">
        <v>418</v>
      </c>
      <c r="B66" s="175" t="s">
        <v>419</v>
      </c>
      <c r="C66" s="34"/>
      <c r="D66" s="36">
        <f t="shared" si="6"/>
        <v>1930.40288</v>
      </c>
      <c r="E66" s="36">
        <f>G65+H65</f>
        <v>4949.400000000001</v>
      </c>
      <c r="F66" s="36">
        <f>F68+F69</f>
        <v>1025.5053</v>
      </c>
      <c r="G66" s="36">
        <f>G68+G69</f>
        <v>936.94655</v>
      </c>
      <c r="H66" s="36">
        <f>H68+H69</f>
        <v>88.55875</v>
      </c>
      <c r="I66" s="36">
        <f>I68+I69</f>
        <v>904.8975800000001</v>
      </c>
      <c r="J66" s="36"/>
      <c r="K66" s="21"/>
      <c r="L66" s="176"/>
      <c r="M66" s="144">
        <f>I65-M65</f>
        <v>0</v>
      </c>
      <c r="N66" s="177">
        <f>N65+I87</f>
        <v>7847.10132</v>
      </c>
      <c r="O66" s="144"/>
      <c r="P66" s="144">
        <f>D65-P65</f>
        <v>0</v>
      </c>
    </row>
    <row r="67" spans="1:14" ht="30" customHeight="1">
      <c r="A67" s="163"/>
      <c r="B67" s="164" t="s">
        <v>370</v>
      </c>
      <c r="C67" s="24"/>
      <c r="D67" s="24"/>
      <c r="E67" s="24"/>
      <c r="F67" s="24"/>
      <c r="G67" s="24"/>
      <c r="H67" s="24"/>
      <c r="I67" s="24"/>
      <c r="J67" s="24"/>
      <c r="K67" s="21"/>
      <c r="L67" s="170"/>
      <c r="M67" s="144"/>
      <c r="N67" s="69"/>
    </row>
    <row r="68" spans="1:15" ht="30" customHeight="1">
      <c r="A68" s="163" t="s">
        <v>420</v>
      </c>
      <c r="B68" s="164" t="s">
        <v>372</v>
      </c>
      <c r="C68" s="21"/>
      <c r="D68" s="24">
        <f aca="true" t="shared" si="7" ref="D68:D70">F68+I68+J68</f>
        <v>1410.52757</v>
      </c>
      <c r="E68" s="24"/>
      <c r="F68" s="24">
        <f>G68+H68</f>
        <v>1025.5053</v>
      </c>
      <c r="G68" s="24">
        <v>936.94655</v>
      </c>
      <c r="H68" s="24">
        <v>88.55875</v>
      </c>
      <c r="I68" s="24">
        <v>385.02227</v>
      </c>
      <c r="J68" s="24"/>
      <c r="K68" s="21"/>
      <c r="L68" s="170"/>
      <c r="M68">
        <v>2397.9783</v>
      </c>
      <c r="N68" s="178">
        <f>I66+I70+I74+I78+I82+I83</f>
        <v>2796.48668</v>
      </c>
      <c r="O68" s="144"/>
    </row>
    <row r="69" spans="1:14" ht="30" customHeight="1">
      <c r="A69" s="163" t="s">
        <v>421</v>
      </c>
      <c r="B69" s="164" t="s">
        <v>374</v>
      </c>
      <c r="C69" s="21"/>
      <c r="D69" s="24">
        <f t="shared" si="7"/>
        <v>519.87531</v>
      </c>
      <c r="E69" s="24"/>
      <c r="F69" s="24"/>
      <c r="G69" s="24"/>
      <c r="H69" s="24"/>
      <c r="I69" s="24">
        <v>519.87531</v>
      </c>
      <c r="J69" s="24"/>
      <c r="K69" s="21"/>
      <c r="L69" s="170"/>
      <c r="M69">
        <v>80.287</v>
      </c>
      <c r="N69" s="177">
        <f>M68-N68</f>
        <v>-398.50837999999976</v>
      </c>
    </row>
    <row r="70" spans="1:14" ht="30" customHeight="1">
      <c r="A70" s="174" t="s">
        <v>422</v>
      </c>
      <c r="B70" s="175" t="s">
        <v>423</v>
      </c>
      <c r="C70" s="34"/>
      <c r="D70" s="36">
        <f t="shared" si="7"/>
        <v>1527.93298</v>
      </c>
      <c r="E70" s="36"/>
      <c r="F70" s="36">
        <f>F72+F73</f>
        <v>1069.00804</v>
      </c>
      <c r="G70" s="36">
        <f>G72+G73</f>
        <v>976.6979</v>
      </c>
      <c r="H70" s="36">
        <f>H72+H73</f>
        <v>92.31014</v>
      </c>
      <c r="I70" s="36">
        <f>I72+I73</f>
        <v>458.92494</v>
      </c>
      <c r="J70" s="36"/>
      <c r="K70" s="21"/>
      <c r="L70" s="170"/>
      <c r="M70" s="144">
        <f>I69+M69</f>
        <v>600.16231</v>
      </c>
      <c r="N70" s="69">
        <v>519.87531</v>
      </c>
    </row>
    <row r="71" spans="1:15" ht="30" customHeight="1">
      <c r="A71" s="163"/>
      <c r="B71" s="164" t="s">
        <v>370</v>
      </c>
      <c r="C71" s="24"/>
      <c r="D71" s="24"/>
      <c r="E71" s="24"/>
      <c r="F71" s="24"/>
      <c r="G71" s="24"/>
      <c r="H71" s="24"/>
      <c r="I71" s="24"/>
      <c r="J71" s="24"/>
      <c r="K71" s="21"/>
      <c r="L71" s="170"/>
      <c r="N71" s="178"/>
      <c r="O71" s="144"/>
    </row>
    <row r="72" spans="1:14" ht="30" customHeight="1">
      <c r="A72" s="163" t="s">
        <v>424</v>
      </c>
      <c r="B72" s="164" t="s">
        <v>372</v>
      </c>
      <c r="C72" s="21"/>
      <c r="D72" s="24">
        <f>F72+I72+J72</f>
        <v>1527.93298</v>
      </c>
      <c r="E72" s="24"/>
      <c r="F72" s="24">
        <f>G72+H72</f>
        <v>1069.00804</v>
      </c>
      <c r="G72" s="24">
        <v>976.6979</v>
      </c>
      <c r="H72" s="24">
        <v>92.31014</v>
      </c>
      <c r="I72" s="24">
        <v>458.92494</v>
      </c>
      <c r="J72" s="24"/>
      <c r="K72" s="21"/>
      <c r="L72" s="170"/>
      <c r="N72" s="69"/>
    </row>
    <row r="73" spans="1:12" ht="30" customHeight="1">
      <c r="A73" s="163" t="s">
        <v>425</v>
      </c>
      <c r="B73" s="164" t="s">
        <v>374</v>
      </c>
      <c r="C73" s="21"/>
      <c r="D73" s="24"/>
      <c r="E73" s="24"/>
      <c r="F73" s="24"/>
      <c r="G73" s="24"/>
      <c r="H73" s="24"/>
      <c r="I73" s="24"/>
      <c r="J73" s="24"/>
      <c r="K73" s="21"/>
      <c r="L73" s="170"/>
    </row>
    <row r="74" spans="1:12" ht="30" customHeight="1">
      <c r="A74" s="174" t="s">
        <v>426</v>
      </c>
      <c r="B74" s="175" t="s">
        <v>427</v>
      </c>
      <c r="C74" s="34"/>
      <c r="D74" s="36">
        <f>F74+I74+J74</f>
        <v>1457.68356</v>
      </c>
      <c r="E74" s="36"/>
      <c r="F74" s="36">
        <f>F76+F77</f>
        <v>1276.27961</v>
      </c>
      <c r="G74" s="36">
        <f>G76+G77</f>
        <v>1166.07141</v>
      </c>
      <c r="H74" s="36">
        <f>H76+H77</f>
        <v>110.2082</v>
      </c>
      <c r="I74" s="36">
        <f>I76+I77</f>
        <v>181.40395</v>
      </c>
      <c r="J74" s="36"/>
      <c r="K74" s="21"/>
      <c r="L74" s="170"/>
    </row>
    <row r="75" spans="1:12" ht="30" customHeight="1">
      <c r="A75" s="163"/>
      <c r="B75" s="164" t="s">
        <v>370</v>
      </c>
      <c r="C75" s="24"/>
      <c r="D75" s="24"/>
      <c r="E75" s="24"/>
      <c r="F75" s="24"/>
      <c r="G75" s="24"/>
      <c r="H75" s="24"/>
      <c r="I75" s="24"/>
      <c r="J75" s="24"/>
      <c r="K75" s="21"/>
      <c r="L75" s="170"/>
    </row>
    <row r="76" spans="1:15" ht="30" customHeight="1">
      <c r="A76" s="163" t="s">
        <v>428</v>
      </c>
      <c r="B76" s="164" t="s">
        <v>372</v>
      </c>
      <c r="C76" s="21"/>
      <c r="D76" s="24">
        <f>F76+I76+J76</f>
        <v>1457.68356</v>
      </c>
      <c r="E76" s="24"/>
      <c r="F76" s="24">
        <f>G76+H76</f>
        <v>1276.27961</v>
      </c>
      <c r="G76" s="24">
        <v>1166.07141</v>
      </c>
      <c r="H76" s="24">
        <v>110.2082</v>
      </c>
      <c r="I76" s="24">
        <v>181.40395</v>
      </c>
      <c r="J76" s="24"/>
      <c r="K76" s="21"/>
      <c r="L76" s="170"/>
      <c r="N76" s="178"/>
      <c r="O76" s="144"/>
    </row>
    <row r="77" spans="1:14" ht="30" customHeight="1">
      <c r="A77" s="163" t="s">
        <v>429</v>
      </c>
      <c r="B77" s="164" t="s">
        <v>374</v>
      </c>
      <c r="C77" s="21"/>
      <c r="D77" s="24"/>
      <c r="E77" s="24"/>
      <c r="F77" s="24"/>
      <c r="G77" s="24"/>
      <c r="H77" s="24"/>
      <c r="I77" s="24"/>
      <c r="J77" s="24"/>
      <c r="K77" s="21"/>
      <c r="L77" s="170"/>
      <c r="N77" s="69"/>
    </row>
    <row r="78" spans="1:14" ht="30" customHeight="1">
      <c r="A78" s="174" t="s">
        <v>430</v>
      </c>
      <c r="B78" s="175" t="s">
        <v>431</v>
      </c>
      <c r="C78" s="34"/>
      <c r="D78" s="36">
        <f>F78+I78+J78</f>
        <v>1300.83201</v>
      </c>
      <c r="E78" s="36"/>
      <c r="F78" s="36">
        <f>F80+F81</f>
        <v>991.22877</v>
      </c>
      <c r="G78" s="36">
        <f>G80+G81</f>
        <v>905.64034</v>
      </c>
      <c r="H78" s="36">
        <f>H80+H81</f>
        <v>85.58843</v>
      </c>
      <c r="I78" s="36">
        <f>I80+I81</f>
        <v>309.60324</v>
      </c>
      <c r="J78" s="36"/>
      <c r="K78" s="21"/>
      <c r="L78" s="170"/>
      <c r="N78" s="69"/>
    </row>
    <row r="79" spans="1:14" ht="30" customHeight="1">
      <c r="A79" s="163"/>
      <c r="B79" s="164" t="s">
        <v>370</v>
      </c>
      <c r="C79" s="24"/>
      <c r="D79" s="24"/>
      <c r="E79" s="24"/>
      <c r="F79" s="24"/>
      <c r="G79" s="24"/>
      <c r="H79" s="24"/>
      <c r="I79" s="24"/>
      <c r="J79" s="24"/>
      <c r="K79" s="21"/>
      <c r="L79" s="170"/>
      <c r="N79" s="69"/>
    </row>
    <row r="80" spans="1:15" ht="30" customHeight="1">
      <c r="A80" s="163" t="s">
        <v>432</v>
      </c>
      <c r="B80" s="164" t="s">
        <v>372</v>
      </c>
      <c r="C80" s="21"/>
      <c r="D80" s="24">
        <f>F80+I80+J80</f>
        <v>1300.83201</v>
      </c>
      <c r="E80" s="24"/>
      <c r="F80" s="24">
        <f>G80+H80</f>
        <v>991.22877</v>
      </c>
      <c r="G80" s="24">
        <v>905.64034</v>
      </c>
      <c r="H80" s="24">
        <v>85.58843</v>
      </c>
      <c r="I80" s="179">
        <v>309.60324</v>
      </c>
      <c r="J80" s="24"/>
      <c r="K80" s="21"/>
      <c r="L80" s="170"/>
      <c r="M80">
        <v>45.384</v>
      </c>
      <c r="N80" s="178"/>
      <c r="O80" s="144"/>
    </row>
    <row r="81" spans="1:14" ht="30" customHeight="1">
      <c r="A81" s="163" t="s">
        <v>433</v>
      </c>
      <c r="B81" s="164" t="s">
        <v>374</v>
      </c>
      <c r="C81" s="21"/>
      <c r="D81" s="24"/>
      <c r="E81" s="24"/>
      <c r="F81" s="24"/>
      <c r="G81" s="24"/>
      <c r="H81" s="24"/>
      <c r="I81" s="24"/>
      <c r="J81" s="24"/>
      <c r="K81" s="21"/>
      <c r="L81" s="170"/>
      <c r="M81" s="144">
        <f>I80+M80</f>
        <v>354.98724000000004</v>
      </c>
      <c r="N81">
        <v>309.60324</v>
      </c>
    </row>
    <row r="82" spans="1:12" ht="40.5" customHeight="1">
      <c r="A82" s="174" t="s">
        <v>434</v>
      </c>
      <c r="B82" s="172" t="s">
        <v>435</v>
      </c>
      <c r="C82" s="34"/>
      <c r="D82" s="36">
        <f aca="true" t="shared" si="8" ref="D82:D83">F82+I82+J82</f>
        <v>668.82056</v>
      </c>
      <c r="E82" s="36"/>
      <c r="F82" s="36"/>
      <c r="G82" s="36"/>
      <c r="H82" s="36"/>
      <c r="I82" s="36">
        <v>668.82056</v>
      </c>
      <c r="J82" s="36"/>
      <c r="K82" s="21"/>
      <c r="L82" s="170"/>
    </row>
    <row r="83" spans="1:12" ht="29.25" customHeight="1">
      <c r="A83" s="174" t="s">
        <v>436</v>
      </c>
      <c r="B83" s="172" t="s">
        <v>437</v>
      </c>
      <c r="C83" s="34"/>
      <c r="D83" s="36">
        <f t="shared" si="8"/>
        <v>860.2146899999999</v>
      </c>
      <c r="E83" s="36"/>
      <c r="F83" s="36">
        <f>F85+F86</f>
        <v>587.3782799999999</v>
      </c>
      <c r="G83" s="36">
        <f>G85+G86</f>
        <v>536.65757</v>
      </c>
      <c r="H83" s="36">
        <f>H85+H86</f>
        <v>50.72071</v>
      </c>
      <c r="I83" s="36">
        <f>I85+I86</f>
        <v>272.83641</v>
      </c>
      <c r="J83" s="36"/>
      <c r="K83" s="30"/>
      <c r="L83" s="180"/>
    </row>
    <row r="84" spans="1:12" ht="30.75" customHeight="1">
      <c r="A84" s="163"/>
      <c r="B84" s="164" t="s">
        <v>370</v>
      </c>
      <c r="C84" s="21"/>
      <c r="D84" s="24"/>
      <c r="E84" s="24"/>
      <c r="F84" s="24"/>
      <c r="G84" s="24"/>
      <c r="H84" s="181"/>
      <c r="I84" s="24"/>
      <c r="J84" s="182"/>
      <c r="K84" s="30"/>
      <c r="L84" s="180"/>
    </row>
    <row r="85" spans="1:12" ht="33" customHeight="1">
      <c r="A85" s="163" t="s">
        <v>438</v>
      </c>
      <c r="B85" s="164" t="s">
        <v>372</v>
      </c>
      <c r="C85" s="21"/>
      <c r="D85" s="24">
        <f>F85+I85+J85</f>
        <v>860.2146899999999</v>
      </c>
      <c r="E85" s="24"/>
      <c r="F85" s="24">
        <f>G85+H85</f>
        <v>587.3782799999999</v>
      </c>
      <c r="G85" s="24">
        <v>536.65757</v>
      </c>
      <c r="H85" s="181">
        <v>50.72071</v>
      </c>
      <c r="I85" s="24">
        <v>272.83641</v>
      </c>
      <c r="J85" s="182"/>
      <c r="K85" s="30"/>
      <c r="L85" s="180"/>
    </row>
    <row r="86" spans="1:12" ht="36" customHeight="1">
      <c r="A86" s="163" t="s">
        <v>439</v>
      </c>
      <c r="B86" s="164" t="s">
        <v>374</v>
      </c>
      <c r="C86" s="24"/>
      <c r="D86" s="24"/>
      <c r="E86" s="24"/>
      <c r="F86" s="24"/>
      <c r="G86" s="24"/>
      <c r="H86" s="181"/>
      <c r="I86" s="24"/>
      <c r="J86" s="182"/>
      <c r="K86" s="30"/>
      <c r="L86" s="180"/>
    </row>
    <row r="87" spans="1:14" ht="79.5" customHeight="1">
      <c r="A87" s="171" t="s">
        <v>440</v>
      </c>
      <c r="B87" s="175" t="s">
        <v>387</v>
      </c>
      <c r="C87" s="34"/>
      <c r="D87" s="36">
        <f aca="true" t="shared" si="9" ref="D87:D89">E87+F87+I87+J87</f>
        <v>64.10732</v>
      </c>
      <c r="E87" s="36"/>
      <c r="F87" s="36"/>
      <c r="G87" s="36"/>
      <c r="H87" s="36"/>
      <c r="I87" s="183">
        <v>64.10732</v>
      </c>
      <c r="J87" s="36"/>
      <c r="K87" s="184"/>
      <c r="L87" s="169"/>
      <c r="M87">
        <v>64</v>
      </c>
      <c r="N87" s="145">
        <f>I87-M87</f>
        <v>0.10732000000000141</v>
      </c>
    </row>
    <row r="88" spans="1:12" ht="102" customHeight="1">
      <c r="A88" s="158" t="s">
        <v>63</v>
      </c>
      <c r="B88" s="185" t="s">
        <v>365</v>
      </c>
      <c r="C88" s="166">
        <v>2021</v>
      </c>
      <c r="D88" s="160">
        <f t="shared" si="9"/>
        <v>9401.8</v>
      </c>
      <c r="E88" s="160">
        <v>0</v>
      </c>
      <c r="F88" s="160">
        <f aca="true" t="shared" si="10" ref="F88:F89">G88+H88</f>
        <v>4201.8</v>
      </c>
      <c r="G88" s="160">
        <v>4117.76433</v>
      </c>
      <c r="H88" s="160">
        <v>84.03567</v>
      </c>
      <c r="I88" s="160">
        <v>5200</v>
      </c>
      <c r="J88" s="160">
        <v>0</v>
      </c>
      <c r="K88" s="161" t="s">
        <v>113</v>
      </c>
      <c r="L88" s="162" t="s">
        <v>441</v>
      </c>
    </row>
    <row r="89" spans="1:12" ht="102" customHeight="1">
      <c r="A89" s="158" t="s">
        <v>75</v>
      </c>
      <c r="B89" s="185" t="s">
        <v>365</v>
      </c>
      <c r="C89" s="166">
        <v>2022</v>
      </c>
      <c r="D89" s="160">
        <f t="shared" si="9"/>
        <v>9810.8</v>
      </c>
      <c r="E89" s="160">
        <v>0</v>
      </c>
      <c r="F89" s="160">
        <f t="shared" si="10"/>
        <v>4810.8</v>
      </c>
      <c r="G89" s="160">
        <v>4714.6</v>
      </c>
      <c r="H89" s="160">
        <v>96.2</v>
      </c>
      <c r="I89" s="160">
        <v>5000</v>
      </c>
      <c r="J89" s="160">
        <v>0</v>
      </c>
      <c r="K89" s="161" t="s">
        <v>113</v>
      </c>
      <c r="L89" s="162" t="s">
        <v>442</v>
      </c>
    </row>
    <row r="90" spans="1:12" ht="102" customHeight="1">
      <c r="A90" s="158" t="s">
        <v>120</v>
      </c>
      <c r="B90" s="185" t="s">
        <v>365</v>
      </c>
      <c r="C90" s="166">
        <v>2023</v>
      </c>
      <c r="D90" s="160">
        <v>0</v>
      </c>
      <c r="E90" s="160">
        <v>0</v>
      </c>
      <c r="F90" s="160">
        <v>0</v>
      </c>
      <c r="G90" s="160">
        <v>0</v>
      </c>
      <c r="H90" s="160">
        <v>0</v>
      </c>
      <c r="I90" s="160">
        <v>5000</v>
      </c>
      <c r="J90" s="160">
        <v>0</v>
      </c>
      <c r="K90" s="161" t="s">
        <v>113</v>
      </c>
      <c r="L90" s="162"/>
    </row>
    <row r="91" spans="1:12" ht="102" customHeight="1">
      <c r="A91" s="158" t="s">
        <v>443</v>
      </c>
      <c r="B91" s="185" t="s">
        <v>365</v>
      </c>
      <c r="C91" s="166">
        <v>2024</v>
      </c>
      <c r="D91" s="160">
        <v>0</v>
      </c>
      <c r="E91" s="160">
        <v>0</v>
      </c>
      <c r="F91" s="160">
        <v>0</v>
      </c>
      <c r="G91" s="160">
        <v>0</v>
      </c>
      <c r="H91" s="160">
        <v>0</v>
      </c>
      <c r="I91" s="160">
        <v>0</v>
      </c>
      <c r="J91" s="160">
        <v>0</v>
      </c>
      <c r="K91" s="161" t="s">
        <v>113</v>
      </c>
      <c r="L91" s="162"/>
    </row>
    <row r="92" spans="1:12" ht="24.75" customHeight="1">
      <c r="A92" s="186" t="s">
        <v>444</v>
      </c>
      <c r="B92" s="186"/>
      <c r="C92" s="186"/>
      <c r="D92" s="186"/>
      <c r="E92" s="186"/>
      <c r="F92" s="186"/>
      <c r="G92" s="186"/>
      <c r="H92" s="186"/>
      <c r="I92" s="186"/>
      <c r="J92" s="186"/>
      <c r="K92" s="186"/>
      <c r="L92" s="186"/>
    </row>
    <row r="93" spans="1:12" ht="117.75" customHeight="1">
      <c r="A93" s="165" t="s">
        <v>445</v>
      </c>
      <c r="B93" s="154" t="s">
        <v>446</v>
      </c>
      <c r="C93" s="165">
        <v>2019</v>
      </c>
      <c r="D93" s="160">
        <f aca="true" t="shared" si="11" ref="D93:D100">E93+F93+I93+J93</f>
        <v>0</v>
      </c>
      <c r="E93" s="160">
        <v>0</v>
      </c>
      <c r="F93" s="160">
        <f>G93+H93</f>
        <v>0</v>
      </c>
      <c r="G93" s="160">
        <v>0</v>
      </c>
      <c r="H93" s="160">
        <v>0</v>
      </c>
      <c r="I93" s="160">
        <v>0</v>
      </c>
      <c r="J93" s="160">
        <v>0</v>
      </c>
      <c r="K93" s="161" t="s">
        <v>113</v>
      </c>
      <c r="L93" s="162" t="s">
        <v>447</v>
      </c>
    </row>
    <row r="94" spans="1:12" ht="135" customHeight="1">
      <c r="A94" s="165" t="s">
        <v>448</v>
      </c>
      <c r="B94" s="154" t="s">
        <v>449</v>
      </c>
      <c r="C94" s="165">
        <v>2020</v>
      </c>
      <c r="D94" s="160">
        <f t="shared" si="11"/>
        <v>0</v>
      </c>
      <c r="E94" s="150">
        <v>0</v>
      </c>
      <c r="F94" s="160">
        <v>0</v>
      </c>
      <c r="G94" s="150">
        <v>0</v>
      </c>
      <c r="H94" s="150">
        <v>0</v>
      </c>
      <c r="I94" s="150">
        <v>0</v>
      </c>
      <c r="J94" s="150">
        <v>0</v>
      </c>
      <c r="K94" s="161" t="s">
        <v>113</v>
      </c>
      <c r="L94" s="162" t="s">
        <v>450</v>
      </c>
    </row>
    <row r="95" spans="1:12" ht="135" customHeight="1">
      <c r="A95" s="165" t="s">
        <v>451</v>
      </c>
      <c r="B95" s="154" t="s">
        <v>449</v>
      </c>
      <c r="C95" s="187">
        <v>2021</v>
      </c>
      <c r="D95" s="160">
        <f t="shared" si="11"/>
        <v>5000</v>
      </c>
      <c r="E95" s="150">
        <f>E96</f>
        <v>0</v>
      </c>
      <c r="F95" s="160">
        <f>G95+H95</f>
        <v>0</v>
      </c>
      <c r="G95" s="150">
        <v>0</v>
      </c>
      <c r="H95" s="150">
        <f>H96</f>
        <v>0</v>
      </c>
      <c r="I95" s="150">
        <f>I96</f>
        <v>5000</v>
      </c>
      <c r="J95" s="150">
        <f>J96</f>
        <v>0</v>
      </c>
      <c r="K95" s="161" t="s">
        <v>113</v>
      </c>
      <c r="L95" s="162" t="s">
        <v>450</v>
      </c>
    </row>
    <row r="96" spans="1:12" ht="36" customHeight="1">
      <c r="A96" s="165" t="s">
        <v>452</v>
      </c>
      <c r="B96" s="154" t="s">
        <v>453</v>
      </c>
      <c r="C96" s="187"/>
      <c r="D96" s="160">
        <f t="shared" si="11"/>
        <v>5000</v>
      </c>
      <c r="E96" s="160">
        <v>0</v>
      </c>
      <c r="F96" s="160"/>
      <c r="G96" s="160"/>
      <c r="H96" s="160"/>
      <c r="I96" s="160">
        <v>5000</v>
      </c>
      <c r="J96" s="160">
        <v>0</v>
      </c>
      <c r="K96" s="161"/>
      <c r="L96" s="188"/>
    </row>
    <row r="97" spans="1:12" ht="136.5" customHeight="1">
      <c r="A97" s="165" t="s">
        <v>454</v>
      </c>
      <c r="B97" s="154" t="s">
        <v>449</v>
      </c>
      <c r="C97" s="187">
        <v>2022</v>
      </c>
      <c r="D97" s="160">
        <f t="shared" si="11"/>
        <v>3500</v>
      </c>
      <c r="E97" s="160">
        <v>0</v>
      </c>
      <c r="F97" s="160">
        <f>G97+H97</f>
        <v>0</v>
      </c>
      <c r="G97" s="160">
        <v>0</v>
      </c>
      <c r="H97" s="160">
        <v>0</v>
      </c>
      <c r="I97" s="160">
        <f>I98</f>
        <v>3500</v>
      </c>
      <c r="J97" s="160">
        <v>0</v>
      </c>
      <c r="K97" s="161" t="s">
        <v>113</v>
      </c>
      <c r="L97" s="162" t="s">
        <v>450</v>
      </c>
    </row>
    <row r="98" spans="1:12" ht="36.75" customHeight="1">
      <c r="A98" s="165" t="s">
        <v>455</v>
      </c>
      <c r="B98" s="154" t="s">
        <v>456</v>
      </c>
      <c r="C98" s="187"/>
      <c r="D98" s="160">
        <f t="shared" si="11"/>
        <v>3500</v>
      </c>
      <c r="E98" s="160">
        <v>0</v>
      </c>
      <c r="F98" s="160"/>
      <c r="G98" s="160">
        <v>0</v>
      </c>
      <c r="H98" s="160">
        <v>0</v>
      </c>
      <c r="I98" s="160">
        <v>3500</v>
      </c>
      <c r="J98" s="160"/>
      <c r="K98" s="161"/>
      <c r="L98" s="162"/>
    </row>
    <row r="99" spans="1:12" ht="139.5" customHeight="1">
      <c r="A99" s="165" t="s">
        <v>457</v>
      </c>
      <c r="B99" s="154" t="s">
        <v>449</v>
      </c>
      <c r="C99" s="187">
        <v>2023</v>
      </c>
      <c r="D99" s="160">
        <f t="shared" si="11"/>
        <v>3500</v>
      </c>
      <c r="E99" s="160">
        <v>0</v>
      </c>
      <c r="F99" s="160">
        <f aca="true" t="shared" si="12" ref="F99:F100">G99+H99</f>
        <v>0</v>
      </c>
      <c r="G99" s="160">
        <v>0</v>
      </c>
      <c r="H99" s="160">
        <v>0</v>
      </c>
      <c r="I99" s="160">
        <v>3500</v>
      </c>
      <c r="J99" s="160">
        <v>0</v>
      </c>
      <c r="K99" s="161" t="s">
        <v>113</v>
      </c>
      <c r="L99" s="162" t="s">
        <v>450</v>
      </c>
    </row>
    <row r="100" spans="1:12" ht="135.75" customHeight="1">
      <c r="A100" s="165" t="s">
        <v>458</v>
      </c>
      <c r="B100" s="154" t="s">
        <v>449</v>
      </c>
      <c r="C100" s="187">
        <v>2024</v>
      </c>
      <c r="D100" s="160">
        <f t="shared" si="11"/>
        <v>0</v>
      </c>
      <c r="E100" s="160">
        <v>0</v>
      </c>
      <c r="F100" s="160">
        <f t="shared" si="12"/>
        <v>0</v>
      </c>
      <c r="G100" s="160">
        <v>0</v>
      </c>
      <c r="H100" s="160">
        <v>0</v>
      </c>
      <c r="I100" s="160">
        <v>0</v>
      </c>
      <c r="J100" s="160">
        <v>0</v>
      </c>
      <c r="K100" s="161" t="s">
        <v>113</v>
      </c>
      <c r="L100" s="162" t="s">
        <v>450</v>
      </c>
    </row>
    <row r="101" spans="1:12" ht="24.75" customHeight="1">
      <c r="A101" s="158"/>
      <c r="B101" s="189" t="s">
        <v>459</v>
      </c>
      <c r="C101" s="95" t="s">
        <v>44</v>
      </c>
      <c r="D101" s="160">
        <f>F101+I101+J101</f>
        <v>4740.09003</v>
      </c>
      <c r="E101" s="160">
        <v>0</v>
      </c>
      <c r="F101" s="160">
        <f>F18+F22+F34+F30</f>
        <v>2969.0850699999996</v>
      </c>
      <c r="G101" s="160">
        <f>G18+G22+G34+G30</f>
        <v>2642.48571</v>
      </c>
      <c r="H101" s="160">
        <f>H18+H22+H34+H30</f>
        <v>326.59936</v>
      </c>
      <c r="I101" s="160">
        <f>I18+I22+I34+I30</f>
        <v>1606.51271</v>
      </c>
      <c r="J101" s="160">
        <f>J15</f>
        <v>164.49225</v>
      </c>
      <c r="K101" s="166" t="s">
        <v>113</v>
      </c>
      <c r="L101" s="166"/>
    </row>
    <row r="102" spans="1:12" ht="24.75" customHeight="1">
      <c r="A102" s="158"/>
      <c r="B102" s="189"/>
      <c r="C102" s="95"/>
      <c r="D102" s="160">
        <f>I102</f>
        <v>209.03500000000003</v>
      </c>
      <c r="E102" s="160">
        <v>0</v>
      </c>
      <c r="F102" s="160">
        <v>0</v>
      </c>
      <c r="G102" s="160">
        <v>0</v>
      </c>
      <c r="H102" s="160">
        <v>0</v>
      </c>
      <c r="I102" s="160">
        <f>I26</f>
        <v>209.03500000000003</v>
      </c>
      <c r="J102" s="160">
        <v>0</v>
      </c>
      <c r="K102" s="166" t="s">
        <v>379</v>
      </c>
      <c r="L102" s="166"/>
    </row>
    <row r="103" spans="1:12" ht="24.75" customHeight="1">
      <c r="A103" s="158"/>
      <c r="B103" s="189"/>
      <c r="C103" s="190" t="s">
        <v>322</v>
      </c>
      <c r="D103" s="160">
        <f>D101+D102</f>
        <v>4949.12503</v>
      </c>
      <c r="E103" s="160">
        <f>E101</f>
        <v>0</v>
      </c>
      <c r="F103" s="160">
        <f>F101</f>
        <v>2969.0850699999996</v>
      </c>
      <c r="G103" s="160">
        <f>G101</f>
        <v>2642.48571</v>
      </c>
      <c r="H103" s="160">
        <f>H101</f>
        <v>326.59936</v>
      </c>
      <c r="I103" s="160">
        <f>I101+I102</f>
        <v>1815.54771</v>
      </c>
      <c r="J103" s="160">
        <f>J101+J102</f>
        <v>164.49225</v>
      </c>
      <c r="K103" s="180"/>
      <c r="L103" s="166"/>
    </row>
    <row r="104" spans="1:12" ht="24.75" customHeight="1">
      <c r="A104" s="158"/>
      <c r="B104" s="189"/>
      <c r="C104" s="190">
        <v>2019</v>
      </c>
      <c r="D104" s="160">
        <f aca="true" t="shared" si="13" ref="D104:D106">E104+F104+I104+J104</f>
        <v>6058.89968</v>
      </c>
      <c r="E104" s="160">
        <f>E48+E44+E40+E36</f>
        <v>0</v>
      </c>
      <c r="F104" s="160">
        <f aca="true" t="shared" si="14" ref="F104:F109">G104+H104</f>
        <v>3647.54479</v>
      </c>
      <c r="G104" s="160">
        <f>G48+G44+G40+G36+G64</f>
        <v>3574.59389</v>
      </c>
      <c r="H104" s="160">
        <f>H48+H44+H40+H36+H64</f>
        <v>72.95089999999999</v>
      </c>
      <c r="I104" s="160">
        <f>I48+I44+I40+I36+I64</f>
        <v>2411.35489</v>
      </c>
      <c r="J104" s="160">
        <f>J48+J44+J40+J36+J64</f>
        <v>0</v>
      </c>
      <c r="K104" s="166" t="s">
        <v>113</v>
      </c>
      <c r="L104" s="166"/>
    </row>
    <row r="105" spans="1:12" ht="24.75" customHeight="1">
      <c r="A105" s="158"/>
      <c r="B105" s="189"/>
      <c r="C105" s="190"/>
      <c r="D105" s="160">
        <f t="shared" si="13"/>
        <v>3242.00526</v>
      </c>
      <c r="E105" s="160">
        <f>E56+E52</f>
        <v>0</v>
      </c>
      <c r="F105" s="160">
        <f t="shared" si="14"/>
        <v>0</v>
      </c>
      <c r="G105" s="160">
        <f>G56+G52</f>
        <v>0</v>
      </c>
      <c r="H105" s="160">
        <f>H56+H52</f>
        <v>0</v>
      </c>
      <c r="I105" s="160">
        <f>I56+I52+I63</f>
        <v>3242.00526</v>
      </c>
      <c r="J105" s="160">
        <f>J56+J52</f>
        <v>0</v>
      </c>
      <c r="K105" s="166" t="s">
        <v>379</v>
      </c>
      <c r="L105" s="166"/>
    </row>
    <row r="106" spans="1:12" ht="24.75" customHeight="1">
      <c r="A106" s="158"/>
      <c r="B106" s="189"/>
      <c r="C106" s="191" t="s">
        <v>323</v>
      </c>
      <c r="D106" s="160">
        <f t="shared" si="13"/>
        <v>9300.90494</v>
      </c>
      <c r="E106" s="160">
        <f>SUM(E104:E105)</f>
        <v>0</v>
      </c>
      <c r="F106" s="160">
        <f t="shared" si="14"/>
        <v>3647.54479</v>
      </c>
      <c r="G106" s="160">
        <f>SUM(G104:G105)</f>
        <v>3574.59389</v>
      </c>
      <c r="H106" s="160">
        <f>SUM(H104:H105)</f>
        <v>72.95089999999999</v>
      </c>
      <c r="I106" s="160">
        <f>SUM(I104:I105)</f>
        <v>5653.36015</v>
      </c>
      <c r="J106" s="160">
        <f>SUM(J104:J105)</f>
        <v>0</v>
      </c>
      <c r="K106" s="162"/>
      <c r="L106" s="166"/>
    </row>
    <row r="107" spans="1:12" ht="24.75" customHeight="1">
      <c r="A107" s="158"/>
      <c r="B107" s="189"/>
      <c r="C107" s="89" t="s">
        <v>64</v>
      </c>
      <c r="D107" s="173">
        <f aca="true" t="shared" si="15" ref="D107:D109">F107+I107</f>
        <v>7809.994000000001</v>
      </c>
      <c r="E107" s="173">
        <v>0</v>
      </c>
      <c r="F107" s="173">
        <f t="shared" si="14"/>
        <v>4949.400000000001</v>
      </c>
      <c r="G107" s="173">
        <f>G65</f>
        <v>4522.0137700000005</v>
      </c>
      <c r="H107" s="173">
        <f>H65</f>
        <v>427.38623</v>
      </c>
      <c r="I107" s="173">
        <f>I65</f>
        <v>2860.594</v>
      </c>
      <c r="J107" s="173">
        <v>0</v>
      </c>
      <c r="K107" s="34" t="s">
        <v>113</v>
      </c>
      <c r="L107" s="166"/>
    </row>
    <row r="108" spans="1:12" ht="24.75" customHeight="1">
      <c r="A108" s="158"/>
      <c r="B108" s="189"/>
      <c r="C108" s="95" t="s">
        <v>59</v>
      </c>
      <c r="D108" s="160">
        <f t="shared" si="15"/>
        <v>14401.8</v>
      </c>
      <c r="E108" s="160">
        <f>E88+E95</f>
        <v>0</v>
      </c>
      <c r="F108" s="160">
        <f t="shared" si="14"/>
        <v>4201.8</v>
      </c>
      <c r="G108" s="160">
        <f>G88+G95</f>
        <v>4117.76433</v>
      </c>
      <c r="H108" s="160">
        <f>H88+H95</f>
        <v>84.03567</v>
      </c>
      <c r="I108" s="160">
        <f>I88+I95</f>
        <v>10200</v>
      </c>
      <c r="J108" s="160">
        <v>0</v>
      </c>
      <c r="K108" s="162"/>
      <c r="L108" s="166"/>
    </row>
    <row r="109" spans="1:12" ht="24.75" customHeight="1">
      <c r="A109" s="158"/>
      <c r="B109" s="189"/>
      <c r="C109" s="95" t="s">
        <v>76</v>
      </c>
      <c r="D109" s="160">
        <f t="shared" si="15"/>
        <v>13310.8</v>
      </c>
      <c r="E109" s="160">
        <v>0</v>
      </c>
      <c r="F109" s="160">
        <f t="shared" si="14"/>
        <v>4810.8</v>
      </c>
      <c r="G109" s="160">
        <f>G89</f>
        <v>4714.6</v>
      </c>
      <c r="H109" s="160">
        <f>H89</f>
        <v>96.2</v>
      </c>
      <c r="I109" s="160">
        <f>I89+I97</f>
        <v>8500</v>
      </c>
      <c r="J109" s="160">
        <v>0</v>
      </c>
      <c r="K109" s="162"/>
      <c r="L109" s="166"/>
    </row>
    <row r="110" spans="1:12" ht="24.75" customHeight="1">
      <c r="A110" s="158"/>
      <c r="B110" s="189"/>
      <c r="C110" s="95" t="s">
        <v>77</v>
      </c>
      <c r="D110" s="160">
        <f>E110+F110+I110+J110</f>
        <v>8500</v>
      </c>
      <c r="E110" s="160">
        <f>E90+E99</f>
        <v>0</v>
      </c>
      <c r="F110" s="160">
        <v>0</v>
      </c>
      <c r="G110" s="160">
        <f aca="true" t="shared" si="16" ref="G110:G111">G90+G99</f>
        <v>0</v>
      </c>
      <c r="H110" s="160">
        <f aca="true" t="shared" si="17" ref="H110:H111">H90+H99</f>
        <v>0</v>
      </c>
      <c r="I110" s="160">
        <f aca="true" t="shared" si="18" ref="I110:I111">I90+I99</f>
        <v>8500</v>
      </c>
      <c r="J110" s="160">
        <f aca="true" t="shared" si="19" ref="J110:J111">J90+J99</f>
        <v>0</v>
      </c>
      <c r="K110" s="162"/>
      <c r="L110" s="166"/>
    </row>
    <row r="111" spans="1:12" ht="24.75" customHeight="1">
      <c r="A111" s="158"/>
      <c r="B111" s="189"/>
      <c r="C111" s="95" t="s">
        <v>460</v>
      </c>
      <c r="D111" s="160">
        <v>0</v>
      </c>
      <c r="E111" s="160">
        <v>0</v>
      </c>
      <c r="F111" s="160">
        <v>0</v>
      </c>
      <c r="G111" s="160">
        <f t="shared" si="16"/>
        <v>0</v>
      </c>
      <c r="H111" s="160">
        <f t="shared" si="17"/>
        <v>0</v>
      </c>
      <c r="I111" s="160">
        <f t="shared" si="18"/>
        <v>0</v>
      </c>
      <c r="J111" s="160">
        <f t="shared" si="19"/>
        <v>0</v>
      </c>
      <c r="K111" s="162"/>
      <c r="L111" s="166"/>
    </row>
    <row r="112" spans="1:12" ht="24.75" customHeight="1">
      <c r="A112" s="158"/>
      <c r="B112" s="192" t="s">
        <v>95</v>
      </c>
      <c r="C112" s="95" t="s">
        <v>461</v>
      </c>
      <c r="D112" s="160">
        <f>D103+D106+D107+D108+D109+D110+D111</f>
        <v>58272.62397</v>
      </c>
      <c r="E112" s="160">
        <f>E103+E106+E107+E108+E109+E110+E111</f>
        <v>0</v>
      </c>
      <c r="F112" s="160">
        <f>F103+F106+F107+F108+F109+F110+F111</f>
        <v>20578.629859999997</v>
      </c>
      <c r="G112" s="160">
        <f>G103+G106+G107+G108+G109+G110+G111</f>
        <v>19571.4577</v>
      </c>
      <c r="H112" s="160">
        <f>H103+H106+H107+H108+H109+H110+H111</f>
        <v>1007.1721600000001</v>
      </c>
      <c r="I112" s="160">
        <f>I103+I106+I107+I108+I109+I110+I111</f>
        <v>37529.501860000004</v>
      </c>
      <c r="J112" s="160">
        <f>J103+J106+J107+J108+J109+J110+J111</f>
        <v>164.49225</v>
      </c>
      <c r="K112" s="162"/>
      <c r="L112" s="166"/>
    </row>
    <row r="113" spans="1:12" ht="21" customHeight="1">
      <c r="A113" s="193"/>
      <c r="B113" s="194"/>
      <c r="C113" s="195"/>
      <c r="D113" s="196"/>
      <c r="E113" s="195"/>
      <c r="F113" s="195"/>
      <c r="G113" s="195"/>
      <c r="H113" s="195"/>
      <c r="I113" s="195"/>
      <c r="J113" s="195"/>
      <c r="K113" s="195"/>
      <c r="L113" s="195"/>
    </row>
    <row r="114" spans="1:12" ht="15">
      <c r="A114" s="197" t="s">
        <v>462</v>
      </c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</row>
    <row r="115" spans="1:12" ht="20.25" customHeight="1">
      <c r="A115" s="199"/>
      <c r="B115" s="200"/>
      <c r="C115" s="200"/>
      <c r="D115" s="200"/>
      <c r="E115" s="200"/>
      <c r="F115" s="200"/>
      <c r="G115" s="200"/>
      <c r="H115" s="200"/>
      <c r="I115" s="200"/>
      <c r="J115" s="200"/>
      <c r="K115" s="200"/>
      <c r="L115" s="200"/>
    </row>
    <row r="116" spans="1:12" ht="15">
      <c r="A116" s="199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</row>
    <row r="117" spans="1:12" ht="19.5" customHeight="1">
      <c r="A117" s="199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</row>
    <row r="118" spans="1:12" ht="15">
      <c r="A118" s="199"/>
      <c r="B118" s="198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</row>
    <row r="119" spans="1:12" ht="19.5" customHeight="1">
      <c r="A119" s="199"/>
      <c r="B119" s="200"/>
      <c r="C119" s="200"/>
      <c r="D119" s="201"/>
      <c r="E119" s="201"/>
      <c r="F119" s="201"/>
      <c r="G119" s="201"/>
      <c r="H119" s="201"/>
      <c r="I119" s="201"/>
      <c r="J119" s="201"/>
      <c r="K119" s="200"/>
      <c r="L119" s="200"/>
    </row>
    <row r="120" spans="1:12" ht="15">
      <c r="A120" s="202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</row>
    <row r="121" spans="1:12" ht="21.75" customHeight="1">
      <c r="A121" s="202"/>
      <c r="B121" s="204"/>
      <c r="C121" s="205"/>
      <c r="D121" s="205"/>
      <c r="E121" s="205"/>
      <c r="F121" s="205"/>
      <c r="G121" s="205"/>
      <c r="H121" s="205"/>
      <c r="I121" s="205"/>
      <c r="J121" s="205"/>
      <c r="K121" s="205"/>
      <c r="L121" s="205"/>
    </row>
    <row r="122" spans="1:12" ht="15">
      <c r="A122" s="202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</row>
  </sheetData>
  <sheetProtection selectLockedCells="1" selectUnlockedCells="1"/>
  <mergeCells count="64">
    <mergeCell ref="I1:L1"/>
    <mergeCell ref="I2:L2"/>
    <mergeCell ref="I3:L3"/>
    <mergeCell ref="I4:L4"/>
    <mergeCell ref="A5:L5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B12:L12"/>
    <mergeCell ref="A13:L13"/>
    <mergeCell ref="A14:L14"/>
    <mergeCell ref="A15:A17"/>
    <mergeCell ref="B15:B17"/>
    <mergeCell ref="C15:C17"/>
    <mergeCell ref="D15:D17"/>
    <mergeCell ref="E15:E17"/>
    <mergeCell ref="F15:F17"/>
    <mergeCell ref="G15:G17"/>
    <mergeCell ref="H15:H17"/>
    <mergeCell ref="I15:I17"/>
    <mergeCell ref="J15:J17"/>
    <mergeCell ref="K15:K17"/>
    <mergeCell ref="L15:L17"/>
    <mergeCell ref="K18:K21"/>
    <mergeCell ref="L18:L24"/>
    <mergeCell ref="L25:L34"/>
    <mergeCell ref="K26:K29"/>
    <mergeCell ref="K30:K31"/>
    <mergeCell ref="K32:K33"/>
    <mergeCell ref="K36:K39"/>
    <mergeCell ref="L36:L41"/>
    <mergeCell ref="K40:K41"/>
    <mergeCell ref="K42:K43"/>
    <mergeCell ref="L42:L63"/>
    <mergeCell ref="K44:K47"/>
    <mergeCell ref="K48:K51"/>
    <mergeCell ref="K52:K55"/>
    <mergeCell ref="K56:K59"/>
    <mergeCell ref="K60:K63"/>
    <mergeCell ref="K65:K82"/>
    <mergeCell ref="A92:L92"/>
    <mergeCell ref="A101:A105"/>
    <mergeCell ref="B101:B111"/>
    <mergeCell ref="C101:C102"/>
    <mergeCell ref="L101:L105"/>
    <mergeCell ref="C104:C105"/>
    <mergeCell ref="A106:A112"/>
    <mergeCell ref="L106:L112"/>
    <mergeCell ref="B116:L116"/>
    <mergeCell ref="B117:L117"/>
    <mergeCell ref="B118:L118"/>
    <mergeCell ref="B120:L120"/>
    <mergeCell ref="B122:L122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78"/>
  <rowBreaks count="5" manualBreakCount="5">
    <brk id="24" max="255" man="1"/>
    <brk id="43" max="255" man="1"/>
    <brk id="84" max="255" man="1"/>
    <brk id="92" max="255" man="1"/>
    <brk id="98" max="255" man="1"/>
  </rowBreaks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view="pageBreakPreview" zoomScaleNormal="75" zoomScaleSheetLayoutView="100" workbookViewId="0" topLeftCell="A1">
      <selection activeCell="F8" sqref="F8"/>
    </sheetView>
  </sheetViews>
  <sheetFormatPr defaultColWidth="9.140625" defaultRowHeight="12.75"/>
  <cols>
    <col min="1" max="1" width="16.00390625" style="0" customWidth="1"/>
    <col min="2" max="2" width="30.140625" style="0" customWidth="1"/>
    <col min="3" max="3" width="27.28125" style="0" customWidth="1"/>
    <col min="4" max="4" width="9.28125" style="0" customWidth="1"/>
    <col min="5" max="5" width="8.8515625" style="0" customWidth="1"/>
    <col min="6" max="6" width="11.7109375" style="0" customWidth="1"/>
    <col min="7" max="7" width="13.28125" style="0" customWidth="1"/>
    <col min="8" max="8" width="10.421875" style="0" customWidth="1"/>
    <col min="9" max="9" width="17.8515625" style="0" customWidth="1"/>
    <col min="10" max="10" width="20.28125" style="0" customWidth="1"/>
    <col min="11" max="11" width="15.7109375" style="0" customWidth="1"/>
    <col min="12" max="12" width="14.57421875" style="0" customWidth="1"/>
    <col min="13" max="13" width="13.28125" style="0" customWidth="1"/>
    <col min="14" max="14" width="13.421875" style="0" customWidth="1"/>
    <col min="15" max="15" width="9.421875" style="0" customWidth="1"/>
    <col min="16" max="16" width="14.00390625" style="0" customWidth="1"/>
    <col min="17" max="17" width="8.8515625" style="0" customWidth="1"/>
    <col min="18" max="18" width="14.421875" style="0" customWidth="1"/>
    <col min="19" max="16384" width="8.8515625" style="0" customWidth="1"/>
  </cols>
  <sheetData>
    <row r="1" spans="11:15" ht="15.75" customHeight="1">
      <c r="K1" s="206"/>
      <c r="L1" s="137" t="s">
        <v>463</v>
      </c>
      <c r="M1" s="137"/>
      <c r="N1" s="137"/>
      <c r="O1" s="137"/>
    </row>
    <row r="2" spans="11:15" ht="15.75" customHeight="1">
      <c r="K2" s="206"/>
      <c r="L2" s="137" t="s">
        <v>359</v>
      </c>
      <c r="M2" s="137"/>
      <c r="N2" s="137"/>
      <c r="O2" s="137"/>
    </row>
    <row r="3" spans="12:15" ht="15">
      <c r="L3" s="3" t="s">
        <v>4</v>
      </c>
      <c r="M3" s="3"/>
      <c r="N3" s="3"/>
      <c r="O3" s="3"/>
    </row>
    <row r="4" spans="12:15" ht="15">
      <c r="L4" s="3" t="s">
        <v>360</v>
      </c>
      <c r="M4" s="3"/>
      <c r="N4" s="3"/>
      <c r="O4" s="3"/>
    </row>
    <row r="6" spans="1:15" ht="52.5" customHeight="1">
      <c r="A6" s="207" t="s">
        <v>464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</row>
    <row r="7" spans="1:15" ht="78" customHeight="1">
      <c r="A7" s="208"/>
      <c r="B7" s="209" t="s">
        <v>465</v>
      </c>
      <c r="C7" s="209" t="s">
        <v>466</v>
      </c>
      <c r="D7" s="210" t="s">
        <v>467</v>
      </c>
      <c r="E7" s="210"/>
      <c r="F7" s="210"/>
      <c r="G7" s="210"/>
      <c r="H7" s="210"/>
      <c r="I7" s="210" t="s">
        <v>468</v>
      </c>
      <c r="J7" s="210"/>
      <c r="K7" s="210"/>
      <c r="L7" s="210"/>
      <c r="M7" s="210"/>
      <c r="N7" s="210"/>
      <c r="O7" s="210"/>
    </row>
    <row r="8" spans="1:15" ht="46.5">
      <c r="A8" s="208"/>
      <c r="B8" s="208"/>
      <c r="C8" s="211"/>
      <c r="D8" s="211" t="s">
        <v>469</v>
      </c>
      <c r="E8" s="211" t="s">
        <v>470</v>
      </c>
      <c r="F8" s="211" t="s">
        <v>471</v>
      </c>
      <c r="G8" s="211" t="s">
        <v>472</v>
      </c>
      <c r="H8" s="211" t="s">
        <v>473</v>
      </c>
      <c r="I8" s="211">
        <v>2018</v>
      </c>
      <c r="J8" s="211">
        <v>2019</v>
      </c>
      <c r="K8" s="211">
        <v>2020</v>
      </c>
      <c r="L8" s="212">
        <v>2021</v>
      </c>
      <c r="M8" s="212">
        <v>2022</v>
      </c>
      <c r="N8" s="212">
        <v>2023</v>
      </c>
      <c r="O8" s="213">
        <v>2024</v>
      </c>
    </row>
    <row r="9" spans="1:15" ht="30" customHeight="1">
      <c r="A9" s="210" t="s">
        <v>474</v>
      </c>
      <c r="B9" s="210" t="s">
        <v>475</v>
      </c>
      <c r="C9" s="214" t="s">
        <v>19</v>
      </c>
      <c r="D9" s="208"/>
      <c r="E9" s="208"/>
      <c r="F9" s="208"/>
      <c r="G9" s="208"/>
      <c r="H9" s="208"/>
      <c r="I9" s="215">
        <f>I10+I11</f>
        <v>4949.12503</v>
      </c>
      <c r="J9" s="215">
        <f>J10+J11</f>
        <v>9300.90494</v>
      </c>
      <c r="K9" s="215">
        <f>K10+K11</f>
        <v>7809.993999999999</v>
      </c>
      <c r="L9" s="215">
        <f>L10+L11</f>
        <v>14401.8</v>
      </c>
      <c r="M9" s="216">
        <f>M10+M11</f>
        <v>13310.8</v>
      </c>
      <c r="N9" s="216">
        <f>N10+N11</f>
        <v>8500</v>
      </c>
      <c r="O9" s="216">
        <f>O10+O11</f>
        <v>0</v>
      </c>
    </row>
    <row r="10" spans="1:15" ht="30" customHeight="1">
      <c r="A10" s="210"/>
      <c r="B10" s="210"/>
      <c r="C10" s="214" t="s">
        <v>476</v>
      </c>
      <c r="D10" s="208"/>
      <c r="E10" s="208"/>
      <c r="F10" s="217"/>
      <c r="G10" s="208"/>
      <c r="H10" s="208"/>
      <c r="I10" s="217">
        <f>I13+I14+I31</f>
        <v>4740.09003</v>
      </c>
      <c r="J10" s="217">
        <f>J13+J14+J31+J15</f>
        <v>6058.89968</v>
      </c>
      <c r="K10" s="217">
        <f>K13+K14+K31+K15+K16</f>
        <v>7809.993999999999</v>
      </c>
      <c r="L10" s="217">
        <f>L13+L14+L31+L15+L16</f>
        <v>14401.8</v>
      </c>
      <c r="M10" s="217">
        <f>M13+M14+M31+M15+M16</f>
        <v>13310.8</v>
      </c>
      <c r="N10" s="218">
        <f>N13+N14+N31+N15+N16</f>
        <v>8500</v>
      </c>
      <c r="O10" s="219">
        <f>O13+O14+O31</f>
        <v>0</v>
      </c>
    </row>
    <row r="11" spans="1:15" ht="30" customHeight="1">
      <c r="A11" s="210"/>
      <c r="B11" s="210"/>
      <c r="C11" s="214" t="s">
        <v>96</v>
      </c>
      <c r="D11" s="208"/>
      <c r="E11" s="208"/>
      <c r="F11" s="208"/>
      <c r="G11" s="208"/>
      <c r="H11" s="208"/>
      <c r="I11" s="217">
        <f>I17</f>
        <v>209.035</v>
      </c>
      <c r="J11" s="217">
        <f>J17+J18</f>
        <v>3242.00526</v>
      </c>
      <c r="K11" s="219">
        <f>K17+K18</f>
        <v>0</v>
      </c>
      <c r="L11" s="220">
        <f>L17</f>
        <v>0</v>
      </c>
      <c r="M11" s="219">
        <f>M17</f>
        <v>0</v>
      </c>
      <c r="N11" s="219">
        <f>N17</f>
        <v>0</v>
      </c>
      <c r="O11" s="219">
        <f>O17</f>
        <v>0</v>
      </c>
    </row>
    <row r="12" spans="1:15" ht="30" customHeight="1">
      <c r="A12" s="221" t="s">
        <v>477</v>
      </c>
      <c r="B12" s="210" t="s">
        <v>478</v>
      </c>
      <c r="C12" s="214" t="s">
        <v>479</v>
      </c>
      <c r="D12" s="208"/>
      <c r="E12" s="208"/>
      <c r="F12" s="208"/>
      <c r="G12" s="208"/>
      <c r="H12" s="208"/>
      <c r="I12" s="217">
        <f>I13+I14+I17</f>
        <v>4949.12503</v>
      </c>
      <c r="J12" s="217">
        <f>J13+J14+J17+J15</f>
        <v>9051.92694</v>
      </c>
      <c r="K12" s="217">
        <f>K13+K14+K17+K18+K15+K16</f>
        <v>7809.993999999999</v>
      </c>
      <c r="L12" s="220">
        <f>L13+L14+L17</f>
        <v>4422.94737</v>
      </c>
      <c r="M12" s="219">
        <f>M13+M14+M17</f>
        <v>5064</v>
      </c>
      <c r="N12" s="219">
        <f>N13+N14+N17</f>
        <v>0</v>
      </c>
      <c r="O12" s="219">
        <f>O13+O14+O17</f>
        <v>0</v>
      </c>
    </row>
    <row r="13" spans="1:15" ht="30" customHeight="1">
      <c r="A13" s="221"/>
      <c r="B13" s="210"/>
      <c r="C13" s="214" t="s">
        <v>476</v>
      </c>
      <c r="D13" s="208">
        <v>733</v>
      </c>
      <c r="E13" s="222" t="s">
        <v>480</v>
      </c>
      <c r="F13" s="222" t="s">
        <v>481</v>
      </c>
      <c r="G13" s="223" t="s">
        <v>482</v>
      </c>
      <c r="H13" s="208" t="s">
        <v>483</v>
      </c>
      <c r="I13" s="217">
        <f>I19+I21+I24</f>
        <v>3298.88375</v>
      </c>
      <c r="J13" s="217">
        <f>J19+J21+J24</f>
        <v>3839.52083</v>
      </c>
      <c r="K13" s="220">
        <f>K20+K22+K25</f>
        <v>4857.199999999999</v>
      </c>
      <c r="L13" s="220">
        <f>L20+L22+L25</f>
        <v>4422.94737</v>
      </c>
      <c r="M13" s="220">
        <f>M20+M22+M25</f>
        <v>5064</v>
      </c>
      <c r="N13" s="220">
        <f>N20+N22+N25</f>
        <v>0</v>
      </c>
      <c r="O13" s="219">
        <f>O19+O21+O24</f>
        <v>0</v>
      </c>
    </row>
    <row r="14" spans="1:15" ht="30" customHeight="1">
      <c r="A14" s="221"/>
      <c r="B14" s="210"/>
      <c r="C14" s="214" t="s">
        <v>476</v>
      </c>
      <c r="D14" s="208">
        <v>733</v>
      </c>
      <c r="E14" s="222" t="s">
        <v>480</v>
      </c>
      <c r="F14" s="222" t="s">
        <v>481</v>
      </c>
      <c r="G14" s="223">
        <v>1350155550</v>
      </c>
      <c r="H14" s="208">
        <v>811</v>
      </c>
      <c r="I14" s="217">
        <f>I27</f>
        <v>1441.20628</v>
      </c>
      <c r="J14" s="217">
        <f aca="true" t="shared" si="0" ref="J14:J15">J26</f>
        <v>1906.29685</v>
      </c>
      <c r="K14" s="217">
        <v>0</v>
      </c>
      <c r="L14" s="219">
        <f aca="true" t="shared" si="1" ref="L14:L15">L26</f>
        <v>0</v>
      </c>
      <c r="M14" s="219">
        <f aca="true" t="shared" si="2" ref="M14:M15">M26</f>
        <v>0</v>
      </c>
      <c r="N14" s="219">
        <f aca="true" t="shared" si="3" ref="N14:N15">N26</f>
        <v>0</v>
      </c>
      <c r="O14" s="219">
        <f>O26</f>
        <v>0</v>
      </c>
    </row>
    <row r="15" spans="1:15" ht="30" customHeight="1">
      <c r="A15" s="221"/>
      <c r="B15" s="210"/>
      <c r="C15" s="214" t="s">
        <v>476</v>
      </c>
      <c r="D15" s="208">
        <v>733</v>
      </c>
      <c r="E15" s="222" t="s">
        <v>480</v>
      </c>
      <c r="F15" s="222" t="s">
        <v>481</v>
      </c>
      <c r="G15" s="223">
        <v>1350120220</v>
      </c>
      <c r="H15" s="208">
        <v>244</v>
      </c>
      <c r="I15" s="217"/>
      <c r="J15" s="217">
        <f t="shared" si="0"/>
        <v>313.082</v>
      </c>
      <c r="K15" s="217">
        <f>K27</f>
        <v>2600.094</v>
      </c>
      <c r="L15" s="220">
        <f t="shared" si="1"/>
        <v>9978.85263</v>
      </c>
      <c r="M15" s="219">
        <f t="shared" si="2"/>
        <v>8246.8</v>
      </c>
      <c r="N15" s="219">
        <f t="shared" si="3"/>
        <v>8500</v>
      </c>
      <c r="O15" s="219">
        <f>O29</f>
        <v>0</v>
      </c>
    </row>
    <row r="16" spans="1:15" ht="30" customHeight="1">
      <c r="A16" s="221"/>
      <c r="B16" s="210"/>
      <c r="C16" s="214" t="s">
        <v>476</v>
      </c>
      <c r="D16" s="208">
        <v>733</v>
      </c>
      <c r="E16" s="222" t="s">
        <v>480</v>
      </c>
      <c r="F16" s="222" t="s">
        <v>481</v>
      </c>
      <c r="G16" s="223" t="s">
        <v>484</v>
      </c>
      <c r="H16" s="208">
        <v>244</v>
      </c>
      <c r="I16" s="217"/>
      <c r="J16" s="217"/>
      <c r="K16" s="217">
        <f>K23+K28</f>
        <v>352.70000000000005</v>
      </c>
      <c r="L16" s="219"/>
      <c r="M16" s="219"/>
      <c r="N16" s="219"/>
      <c r="O16" s="219"/>
    </row>
    <row r="17" spans="1:15" ht="30" customHeight="1">
      <c r="A17" s="221"/>
      <c r="B17" s="210"/>
      <c r="C17" s="224" t="s">
        <v>96</v>
      </c>
      <c r="D17" s="225">
        <v>735</v>
      </c>
      <c r="E17" s="226" t="s">
        <v>485</v>
      </c>
      <c r="F17" s="226" t="s">
        <v>486</v>
      </c>
      <c r="G17" s="227">
        <v>1350191000</v>
      </c>
      <c r="H17" s="225">
        <v>244</v>
      </c>
      <c r="I17" s="228">
        <f>I29</f>
        <v>209.035</v>
      </c>
      <c r="J17" s="228">
        <v>2993.02726</v>
      </c>
      <c r="K17" s="229">
        <f aca="true" t="shared" si="4" ref="K17:K18">K29</f>
        <v>0</v>
      </c>
      <c r="L17" s="229">
        <f>L29</f>
        <v>0</v>
      </c>
      <c r="M17" s="229">
        <f>M29</f>
        <v>0</v>
      </c>
      <c r="N17" s="229">
        <f>N29</f>
        <v>0</v>
      </c>
      <c r="O17" s="229">
        <f>O29</f>
        <v>0</v>
      </c>
    </row>
    <row r="18" spans="1:15" ht="30" customHeight="1">
      <c r="A18" s="221"/>
      <c r="B18" s="210"/>
      <c r="C18" s="224" t="s">
        <v>96</v>
      </c>
      <c r="D18" s="225">
        <v>735</v>
      </c>
      <c r="E18" s="226" t="s">
        <v>480</v>
      </c>
      <c r="F18" s="226" t="s">
        <v>481</v>
      </c>
      <c r="G18" s="227">
        <v>1350120220</v>
      </c>
      <c r="H18" s="225">
        <v>244</v>
      </c>
      <c r="I18" s="225">
        <v>0</v>
      </c>
      <c r="J18" s="225">
        <v>248.978</v>
      </c>
      <c r="K18" s="229">
        <f t="shared" si="4"/>
        <v>0</v>
      </c>
      <c r="L18" s="230">
        <v>0</v>
      </c>
      <c r="M18" s="230">
        <v>0</v>
      </c>
      <c r="N18" s="230">
        <v>0</v>
      </c>
      <c r="O18" s="231">
        <v>0</v>
      </c>
    </row>
    <row r="19" spans="1:15" ht="62.25">
      <c r="A19" s="208"/>
      <c r="B19" s="232" t="s">
        <v>487</v>
      </c>
      <c r="C19" s="214" t="s">
        <v>476</v>
      </c>
      <c r="D19" s="208">
        <v>733</v>
      </c>
      <c r="E19" s="222" t="s">
        <v>480</v>
      </c>
      <c r="F19" s="222" t="s">
        <v>481</v>
      </c>
      <c r="G19" s="223" t="s">
        <v>482</v>
      </c>
      <c r="H19" s="208">
        <v>811</v>
      </c>
      <c r="I19" s="208">
        <v>2642.48571</v>
      </c>
      <c r="J19" s="208">
        <v>3574.59389</v>
      </c>
      <c r="K19" s="219">
        <v>0</v>
      </c>
      <c r="L19" s="233">
        <v>0</v>
      </c>
      <c r="M19" s="233">
        <v>0</v>
      </c>
      <c r="N19" s="233">
        <v>0</v>
      </c>
      <c r="O19" s="234">
        <v>0</v>
      </c>
    </row>
    <row r="20" spans="1:15" ht="62.25">
      <c r="A20" s="208"/>
      <c r="B20" s="232" t="s">
        <v>487</v>
      </c>
      <c r="C20" s="214" t="s">
        <v>476</v>
      </c>
      <c r="D20" s="208">
        <v>733</v>
      </c>
      <c r="E20" s="222" t="s">
        <v>480</v>
      </c>
      <c r="F20" s="222" t="s">
        <v>481</v>
      </c>
      <c r="G20" s="223" t="s">
        <v>482</v>
      </c>
      <c r="H20" s="208">
        <v>244</v>
      </c>
      <c r="I20" s="208"/>
      <c r="J20" s="208"/>
      <c r="K20" s="217">
        <v>4522.01377</v>
      </c>
      <c r="L20" s="235">
        <v>4117.76433</v>
      </c>
      <c r="M20" s="236">
        <v>4714.6</v>
      </c>
      <c r="N20" s="233"/>
      <c r="O20" s="234"/>
    </row>
    <row r="21" spans="1:15" ht="62.25">
      <c r="A21" s="208"/>
      <c r="B21" s="232" t="s">
        <v>488</v>
      </c>
      <c r="C21" s="214" t="s">
        <v>476</v>
      </c>
      <c r="D21" s="208">
        <v>733</v>
      </c>
      <c r="E21" s="222" t="s">
        <v>480</v>
      </c>
      <c r="F21" s="222" t="s">
        <v>481</v>
      </c>
      <c r="G21" s="223" t="s">
        <v>482</v>
      </c>
      <c r="H21" s="208">
        <v>811</v>
      </c>
      <c r="I21" s="208">
        <v>326.59926</v>
      </c>
      <c r="J21" s="208">
        <v>72.9509</v>
      </c>
      <c r="K21" s="219">
        <v>0</v>
      </c>
      <c r="L21" s="233">
        <v>0</v>
      </c>
      <c r="M21" s="233">
        <v>0</v>
      </c>
      <c r="N21" s="233">
        <v>0</v>
      </c>
      <c r="O21" s="234">
        <v>0</v>
      </c>
    </row>
    <row r="22" spans="1:15" ht="62.25">
      <c r="A22" s="208"/>
      <c r="B22" s="232" t="s">
        <v>488</v>
      </c>
      <c r="C22" s="214" t="s">
        <v>476</v>
      </c>
      <c r="D22" s="208">
        <v>733</v>
      </c>
      <c r="E22" s="222" t="s">
        <v>480</v>
      </c>
      <c r="F22" s="222" t="s">
        <v>481</v>
      </c>
      <c r="G22" s="223" t="s">
        <v>482</v>
      </c>
      <c r="H22" s="208">
        <v>244</v>
      </c>
      <c r="I22" s="208"/>
      <c r="J22" s="208"/>
      <c r="K22" s="217">
        <v>92.28623</v>
      </c>
      <c r="L22" s="235">
        <v>84.03567</v>
      </c>
      <c r="M22" s="236">
        <v>96.2</v>
      </c>
      <c r="N22" s="233"/>
      <c r="O22" s="234"/>
    </row>
    <row r="23" spans="1:15" ht="62.25">
      <c r="A23" s="208"/>
      <c r="B23" s="232" t="s">
        <v>488</v>
      </c>
      <c r="C23" s="214" t="s">
        <v>476</v>
      </c>
      <c r="D23" s="208">
        <v>733</v>
      </c>
      <c r="E23" s="222" t="s">
        <v>480</v>
      </c>
      <c r="F23" s="222" t="s">
        <v>481</v>
      </c>
      <c r="G23" s="223" t="s">
        <v>484</v>
      </c>
      <c r="H23" s="208">
        <v>244</v>
      </c>
      <c r="I23" s="208"/>
      <c r="J23" s="208"/>
      <c r="K23" s="217">
        <v>335.1</v>
      </c>
      <c r="L23" s="235"/>
      <c r="M23" s="236"/>
      <c r="N23" s="233"/>
      <c r="O23" s="234"/>
    </row>
    <row r="24" spans="1:15" ht="46.5">
      <c r="A24" s="208"/>
      <c r="B24" s="232" t="s">
        <v>489</v>
      </c>
      <c r="C24" s="214" t="s">
        <v>476</v>
      </c>
      <c r="D24" s="208">
        <v>733</v>
      </c>
      <c r="E24" s="222" t="s">
        <v>480</v>
      </c>
      <c r="F24" s="222" t="s">
        <v>481</v>
      </c>
      <c r="G24" s="223" t="s">
        <v>482</v>
      </c>
      <c r="H24" s="208">
        <v>811</v>
      </c>
      <c r="I24" s="208">
        <v>329.79878</v>
      </c>
      <c r="J24" s="208">
        <v>191.97604</v>
      </c>
      <c r="K24" s="217">
        <v>0</v>
      </c>
      <c r="L24" s="233">
        <v>0</v>
      </c>
      <c r="M24" s="233">
        <v>0</v>
      </c>
      <c r="N24" s="233">
        <v>0</v>
      </c>
      <c r="O24" s="234">
        <v>0</v>
      </c>
    </row>
    <row r="25" spans="1:15" ht="46.5">
      <c r="A25" s="208"/>
      <c r="B25" s="232" t="s">
        <v>489</v>
      </c>
      <c r="C25" s="214" t="s">
        <v>476</v>
      </c>
      <c r="D25" s="208">
        <v>733</v>
      </c>
      <c r="E25" s="222" t="s">
        <v>480</v>
      </c>
      <c r="F25" s="222" t="s">
        <v>481</v>
      </c>
      <c r="G25" s="223" t="s">
        <v>482</v>
      </c>
      <c r="H25" s="208">
        <v>244</v>
      </c>
      <c r="I25" s="208"/>
      <c r="J25" s="208"/>
      <c r="K25" s="217">
        <v>242.9</v>
      </c>
      <c r="L25" s="235">
        <v>221.14737</v>
      </c>
      <c r="M25" s="233">
        <v>253.2</v>
      </c>
      <c r="N25" s="233"/>
      <c r="O25" s="234"/>
    </row>
    <row r="26" spans="1:15" ht="46.5">
      <c r="A26" s="208"/>
      <c r="B26" s="232" t="s">
        <v>489</v>
      </c>
      <c r="C26" s="214" t="s">
        <v>476</v>
      </c>
      <c r="D26" s="208">
        <v>733</v>
      </c>
      <c r="E26" s="222" t="s">
        <v>480</v>
      </c>
      <c r="F26" s="222" t="s">
        <v>481</v>
      </c>
      <c r="G26" s="223">
        <v>1350155550</v>
      </c>
      <c r="H26" s="208">
        <v>811</v>
      </c>
      <c r="I26" s="208"/>
      <c r="J26" s="208">
        <v>1906.29685</v>
      </c>
      <c r="K26" s="217">
        <v>0</v>
      </c>
      <c r="L26" s="233">
        <v>0</v>
      </c>
      <c r="M26" s="233">
        <v>0</v>
      </c>
      <c r="N26" s="233">
        <v>0</v>
      </c>
      <c r="O26" s="234">
        <v>0</v>
      </c>
    </row>
    <row r="27" spans="1:15" ht="44.25" customHeight="1">
      <c r="A27" s="208"/>
      <c r="B27" s="232" t="s">
        <v>489</v>
      </c>
      <c r="C27" s="214" t="s">
        <v>476</v>
      </c>
      <c r="D27" s="208">
        <v>733</v>
      </c>
      <c r="E27" s="222" t="s">
        <v>480</v>
      </c>
      <c r="F27" s="222" t="s">
        <v>481</v>
      </c>
      <c r="G27" s="223">
        <v>1350120220</v>
      </c>
      <c r="H27" s="208">
        <v>244</v>
      </c>
      <c r="I27" s="208">
        <v>1441.20628</v>
      </c>
      <c r="J27" s="208">
        <v>313.082</v>
      </c>
      <c r="K27" s="217">
        <v>2600.094</v>
      </c>
      <c r="L27" s="208">
        <v>9978.85263</v>
      </c>
      <c r="M27" s="233">
        <v>8246.8</v>
      </c>
      <c r="N27" s="233">
        <v>8500</v>
      </c>
      <c r="O27" s="234">
        <v>0</v>
      </c>
    </row>
    <row r="28" spans="1:15" ht="54" customHeight="1">
      <c r="A28" s="208"/>
      <c r="B28" s="232" t="s">
        <v>489</v>
      </c>
      <c r="C28" s="214" t="s">
        <v>476</v>
      </c>
      <c r="D28" s="208">
        <v>733</v>
      </c>
      <c r="E28" s="222" t="s">
        <v>480</v>
      </c>
      <c r="F28" s="222" t="s">
        <v>481</v>
      </c>
      <c r="G28" s="223" t="s">
        <v>484</v>
      </c>
      <c r="H28" s="208">
        <v>244</v>
      </c>
      <c r="I28" s="208"/>
      <c r="J28" s="208"/>
      <c r="K28" s="217">
        <v>17.6</v>
      </c>
      <c r="L28" s="208"/>
      <c r="M28" s="233"/>
      <c r="N28" s="233"/>
      <c r="O28" s="234"/>
    </row>
    <row r="29" spans="1:15" ht="46.5">
      <c r="A29" s="208"/>
      <c r="B29" s="232" t="s">
        <v>489</v>
      </c>
      <c r="C29" s="224" t="s">
        <v>96</v>
      </c>
      <c r="D29" s="225">
        <v>735</v>
      </c>
      <c r="E29" s="226" t="s">
        <v>485</v>
      </c>
      <c r="F29" s="226" t="s">
        <v>486</v>
      </c>
      <c r="G29" s="227">
        <v>1350191000</v>
      </c>
      <c r="H29" s="225">
        <v>244</v>
      </c>
      <c r="I29" s="225">
        <v>209.035</v>
      </c>
      <c r="J29" s="225">
        <v>2993.02726</v>
      </c>
      <c r="K29" s="229">
        <v>0</v>
      </c>
      <c r="L29" s="230">
        <v>0</v>
      </c>
      <c r="M29" s="230">
        <v>0</v>
      </c>
      <c r="N29" s="230">
        <v>0</v>
      </c>
      <c r="O29" s="231">
        <v>0</v>
      </c>
    </row>
    <row r="30" spans="1:15" ht="54" customHeight="1">
      <c r="A30" s="208"/>
      <c r="B30" s="232" t="s">
        <v>489</v>
      </c>
      <c r="C30" s="224" t="s">
        <v>96</v>
      </c>
      <c r="D30" s="225">
        <v>735</v>
      </c>
      <c r="E30" s="226" t="s">
        <v>480</v>
      </c>
      <c r="F30" s="226" t="s">
        <v>481</v>
      </c>
      <c r="G30" s="227">
        <v>1350120220</v>
      </c>
      <c r="H30" s="225">
        <v>244</v>
      </c>
      <c r="I30" s="225">
        <v>0</v>
      </c>
      <c r="J30" s="225">
        <v>248.978</v>
      </c>
      <c r="K30" s="229">
        <v>0</v>
      </c>
      <c r="L30" s="230">
        <v>0</v>
      </c>
      <c r="M30" s="230">
        <v>0</v>
      </c>
      <c r="N30" s="230">
        <v>0</v>
      </c>
      <c r="O30" s="231">
        <v>0</v>
      </c>
    </row>
    <row r="31" spans="1:15" ht="86.25" customHeight="1">
      <c r="A31" s="214" t="s">
        <v>490</v>
      </c>
      <c r="B31" s="237" t="s">
        <v>491</v>
      </c>
      <c r="C31" s="214" t="s">
        <v>476</v>
      </c>
      <c r="D31" s="208"/>
      <c r="E31" s="222"/>
      <c r="F31" s="222"/>
      <c r="G31" s="208"/>
      <c r="H31" s="208"/>
      <c r="I31" s="208"/>
      <c r="J31" s="219">
        <v>0</v>
      </c>
      <c r="K31" s="219">
        <v>0</v>
      </c>
      <c r="L31" s="233">
        <v>0</v>
      </c>
      <c r="M31" s="233">
        <v>0</v>
      </c>
      <c r="N31" s="233">
        <v>0</v>
      </c>
      <c r="O31" s="234">
        <v>0</v>
      </c>
    </row>
    <row r="32" spans="1:15" ht="15">
      <c r="A32" s="214"/>
      <c r="B32" s="232"/>
      <c r="C32" s="214"/>
      <c r="D32" s="208"/>
      <c r="E32" s="222"/>
      <c r="F32" s="222"/>
      <c r="G32" s="208"/>
      <c r="H32" s="208"/>
      <c r="I32" s="208"/>
      <c r="J32" s="208"/>
      <c r="K32" s="208"/>
      <c r="L32" s="212"/>
      <c r="M32" s="212"/>
      <c r="N32" s="212"/>
      <c r="O32" s="213"/>
    </row>
    <row r="33" spans="1:15" ht="15">
      <c r="A33" s="205"/>
      <c r="B33" s="205"/>
      <c r="C33" s="205"/>
      <c r="D33" s="205"/>
      <c r="E33" s="205"/>
      <c r="F33" s="205"/>
      <c r="G33" s="205"/>
      <c r="H33" s="205"/>
      <c r="I33" s="205"/>
      <c r="J33" s="205"/>
      <c r="K33" s="238"/>
      <c r="L33" s="238"/>
      <c r="M33" s="238"/>
      <c r="N33" s="238"/>
      <c r="O33" s="238"/>
    </row>
    <row r="34" spans="1:15" ht="15">
      <c r="A34" s="205" t="s">
        <v>462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38"/>
      <c r="L34" s="238"/>
      <c r="M34" s="238"/>
      <c r="N34" s="238"/>
      <c r="O34" s="238"/>
    </row>
    <row r="35" spans="1:10" ht="13.5">
      <c r="A35" s="239"/>
      <c r="B35" s="239"/>
      <c r="C35" s="239"/>
      <c r="D35" s="239"/>
      <c r="E35" s="239"/>
      <c r="F35" s="239"/>
      <c r="G35" s="239"/>
      <c r="H35" s="239"/>
      <c r="I35" s="239"/>
      <c r="J35" s="239"/>
    </row>
  </sheetData>
  <sheetProtection selectLockedCells="1" selectUnlockedCells="1"/>
  <mergeCells count="11">
    <mergeCell ref="L1:O1"/>
    <mergeCell ref="L2:O2"/>
    <mergeCell ref="L3:O3"/>
    <mergeCell ref="L4:O4"/>
    <mergeCell ref="A6:O6"/>
    <mergeCell ref="D7:H7"/>
    <mergeCell ref="I7:O7"/>
    <mergeCell ref="A9:A11"/>
    <mergeCell ref="B9:B11"/>
    <mergeCell ref="A12:A18"/>
    <mergeCell ref="B12:B18"/>
  </mergeCells>
  <printOptions/>
  <pageMargins left="0.19652777777777777" right="0.19652777777777777" top="0.9840277777777777" bottom="0.19652777777777777" header="0.5118055555555555" footer="0.5118055555555555"/>
  <pageSetup horizontalDpi="300" verticalDpi="300" orientation="landscape" paperSize="9" scale="6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6"/>
  <sheetViews>
    <sheetView view="pageBreakPreview" zoomScaleSheetLayoutView="100" workbookViewId="0" topLeftCell="A1">
      <selection activeCell="D49" sqref="D49"/>
    </sheetView>
  </sheetViews>
  <sheetFormatPr defaultColWidth="9.140625" defaultRowHeight="12.75"/>
  <cols>
    <col min="1" max="1" width="7.00390625" style="0" customWidth="1"/>
    <col min="2" max="2" width="30.00390625" style="0" customWidth="1"/>
    <col min="3" max="3" width="13.00390625" style="0" customWidth="1"/>
    <col min="4" max="4" width="15.421875" style="0" customWidth="1"/>
    <col min="5" max="5" width="12.140625" style="0" customWidth="1"/>
    <col min="6" max="6" width="14.7109375" style="0" customWidth="1"/>
    <col min="7" max="8" width="14.28125" style="0" customWidth="1"/>
    <col min="9" max="9" width="14.421875" style="0" customWidth="1"/>
    <col min="10" max="10" width="27.00390625" style="0" customWidth="1"/>
  </cols>
  <sheetData>
    <row r="1" spans="1:13" ht="15" customHeight="1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  <c r="K1" s="57"/>
      <c r="L1" s="57"/>
      <c r="M1" s="57"/>
    </row>
    <row r="2" spans="1:13" ht="21" customHeight="1">
      <c r="A2" s="4" t="s">
        <v>492</v>
      </c>
      <c r="B2" s="4"/>
      <c r="C2" s="4"/>
      <c r="D2" s="4"/>
      <c r="E2" s="4"/>
      <c r="F2" s="4"/>
      <c r="G2" s="4"/>
      <c r="H2" s="4"/>
      <c r="I2" s="4"/>
      <c r="J2" s="4"/>
      <c r="K2" s="206"/>
      <c r="L2" s="206"/>
      <c r="M2" s="206"/>
    </row>
    <row r="3" spans="1:13" ht="15">
      <c r="A3" s="4" t="s">
        <v>493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  <c r="M3" s="5"/>
    </row>
    <row r="4" spans="1:13" ht="15">
      <c r="A4" s="4" t="s">
        <v>4</v>
      </c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</row>
    <row r="5" spans="1:13" ht="15.75" customHeight="1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5"/>
      <c r="L5" s="5"/>
      <c r="M5" s="5"/>
    </row>
    <row r="6" spans="1:10" ht="15">
      <c r="A6" s="240"/>
      <c r="H6" s="4"/>
      <c r="I6" s="4"/>
      <c r="J6" s="4"/>
    </row>
    <row r="7" spans="1:13" ht="42" customHeight="1">
      <c r="A7" s="59" t="s">
        <v>494</v>
      </c>
      <c r="B7" s="59"/>
      <c r="C7" s="59"/>
      <c r="D7" s="59"/>
      <c r="E7" s="59"/>
      <c r="F7" s="59"/>
      <c r="G7" s="59"/>
      <c r="H7" s="59"/>
      <c r="I7" s="59"/>
      <c r="J7" s="59"/>
      <c r="K7" s="140"/>
      <c r="L7" s="140"/>
      <c r="M7" s="140"/>
    </row>
    <row r="8" ht="19.5" customHeight="1">
      <c r="A8" s="241"/>
    </row>
    <row r="9" spans="1:10" ht="28.5" customHeight="1">
      <c r="A9" s="102" t="s">
        <v>7</v>
      </c>
      <c r="B9" s="102" t="s">
        <v>331</v>
      </c>
      <c r="C9" s="102" t="s">
        <v>9</v>
      </c>
      <c r="D9" s="102" t="s">
        <v>332</v>
      </c>
      <c r="E9" s="102" t="s">
        <v>11</v>
      </c>
      <c r="F9" s="102"/>
      <c r="G9" s="102"/>
      <c r="H9" s="102" t="s">
        <v>12</v>
      </c>
      <c r="I9" s="102" t="s">
        <v>333</v>
      </c>
      <c r="J9" s="10" t="s">
        <v>105</v>
      </c>
    </row>
    <row r="10" spans="1:10" ht="27.75" customHeight="1">
      <c r="A10" s="102"/>
      <c r="B10" s="102"/>
      <c r="C10" s="102"/>
      <c r="D10" s="102"/>
      <c r="E10" s="102" t="s">
        <v>15</v>
      </c>
      <c r="F10" s="102" t="s">
        <v>16</v>
      </c>
      <c r="G10" s="102"/>
      <c r="H10" s="102"/>
      <c r="I10" s="102"/>
      <c r="J10" s="10"/>
    </row>
    <row r="11" spans="1:10" ht="48" customHeight="1">
      <c r="A11" s="102"/>
      <c r="B11" s="102"/>
      <c r="C11" s="102"/>
      <c r="D11" s="102"/>
      <c r="E11" s="102"/>
      <c r="F11" s="102" t="s">
        <v>17</v>
      </c>
      <c r="G11" s="102" t="s">
        <v>108</v>
      </c>
      <c r="H11" s="102"/>
      <c r="I11" s="102"/>
      <c r="J11" s="10"/>
    </row>
    <row r="12" spans="1:10" ht="19.5" customHeight="1">
      <c r="A12" s="102">
        <v>1</v>
      </c>
      <c r="B12" s="102">
        <v>2</v>
      </c>
      <c r="C12" s="102">
        <v>3</v>
      </c>
      <c r="D12" s="102">
        <v>4</v>
      </c>
      <c r="E12" s="102">
        <v>5</v>
      </c>
      <c r="F12" s="102">
        <v>6</v>
      </c>
      <c r="G12" s="102">
        <v>7</v>
      </c>
      <c r="H12" s="102">
        <v>8</v>
      </c>
      <c r="I12" s="102">
        <v>9</v>
      </c>
      <c r="J12" s="10">
        <v>10</v>
      </c>
    </row>
    <row r="13" spans="1:10" ht="19.5" customHeight="1">
      <c r="A13" s="120">
        <v>1</v>
      </c>
      <c r="B13" s="141" t="s">
        <v>495</v>
      </c>
      <c r="C13" s="141"/>
      <c r="D13" s="141"/>
      <c r="E13" s="141"/>
      <c r="F13" s="141"/>
      <c r="G13" s="141"/>
      <c r="H13" s="141"/>
      <c r="I13" s="141"/>
      <c r="J13" s="141"/>
    </row>
    <row r="14" spans="1:10" ht="32.25" customHeight="1">
      <c r="A14" s="16" t="s">
        <v>496</v>
      </c>
      <c r="B14" s="16"/>
      <c r="C14" s="16"/>
      <c r="D14" s="16"/>
      <c r="E14" s="16"/>
      <c r="F14" s="16"/>
      <c r="G14" s="16"/>
      <c r="H14" s="16"/>
      <c r="I14" s="16"/>
      <c r="J14" s="16"/>
    </row>
    <row r="15" spans="1:10" ht="29.25" customHeight="1">
      <c r="A15" s="16" t="s">
        <v>497</v>
      </c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9.5" customHeight="1">
      <c r="A16" s="17" t="s">
        <v>27</v>
      </c>
      <c r="B16" s="10" t="s">
        <v>498</v>
      </c>
      <c r="C16" s="10" t="s">
        <v>29</v>
      </c>
      <c r="D16" s="147">
        <f>G16</f>
        <v>5.99712</v>
      </c>
      <c r="E16" s="147">
        <v>0</v>
      </c>
      <c r="F16" s="147">
        <v>0</v>
      </c>
      <c r="G16" s="147">
        <v>5.99712</v>
      </c>
      <c r="H16" s="79">
        <v>0</v>
      </c>
      <c r="I16" s="10" t="s">
        <v>499</v>
      </c>
      <c r="J16" s="10" t="s">
        <v>500</v>
      </c>
    </row>
    <row r="17" spans="1:10" ht="19.5" customHeight="1">
      <c r="A17" s="17"/>
      <c r="B17" s="10"/>
      <c r="C17" s="10" t="s">
        <v>44</v>
      </c>
      <c r="D17" s="147">
        <v>0</v>
      </c>
      <c r="E17" s="147">
        <v>0</v>
      </c>
      <c r="F17" s="147">
        <v>0</v>
      </c>
      <c r="G17" s="147">
        <v>0</v>
      </c>
      <c r="H17" s="79">
        <v>0</v>
      </c>
      <c r="I17" s="10"/>
      <c r="J17" s="10"/>
    </row>
    <row r="18" spans="1:10" ht="19.5" customHeight="1">
      <c r="A18" s="17"/>
      <c r="B18" s="10"/>
      <c r="C18" s="21" t="s">
        <v>56</v>
      </c>
      <c r="D18" s="24">
        <f>G18</f>
        <v>0</v>
      </c>
      <c r="E18" s="24">
        <v>0</v>
      </c>
      <c r="F18" s="24">
        <v>0</v>
      </c>
      <c r="G18" s="24">
        <v>0</v>
      </c>
      <c r="H18" s="65">
        <v>0</v>
      </c>
      <c r="I18" s="10"/>
      <c r="J18" s="10"/>
    </row>
    <row r="19" spans="1:10" ht="19.5" customHeight="1">
      <c r="A19" s="17"/>
      <c r="B19" s="10"/>
      <c r="C19" s="21" t="s">
        <v>64</v>
      </c>
      <c r="D19" s="24">
        <v>20</v>
      </c>
      <c r="E19" s="24">
        <v>0</v>
      </c>
      <c r="F19" s="24">
        <v>0</v>
      </c>
      <c r="G19" s="24">
        <v>20</v>
      </c>
      <c r="H19" s="65">
        <v>0</v>
      </c>
      <c r="I19" s="10"/>
      <c r="J19" s="10"/>
    </row>
    <row r="20" spans="1:10" ht="19.5" customHeight="1">
      <c r="A20" s="17"/>
      <c r="B20" s="10"/>
      <c r="C20" s="34" t="s">
        <v>59</v>
      </c>
      <c r="D20" s="36">
        <v>20</v>
      </c>
      <c r="E20" s="36">
        <v>0</v>
      </c>
      <c r="F20" s="36">
        <v>0</v>
      </c>
      <c r="G20" s="36">
        <v>20</v>
      </c>
      <c r="H20" s="67">
        <v>0</v>
      </c>
      <c r="I20" s="10"/>
      <c r="J20" s="10"/>
    </row>
    <row r="21" spans="1:10" ht="19.5" customHeight="1">
      <c r="A21" s="17"/>
      <c r="B21" s="10"/>
      <c r="C21" s="21" t="s">
        <v>76</v>
      </c>
      <c r="D21" s="24">
        <v>20</v>
      </c>
      <c r="E21" s="24">
        <v>0</v>
      </c>
      <c r="F21" s="24">
        <v>0</v>
      </c>
      <c r="G21" s="24">
        <v>20</v>
      </c>
      <c r="H21" s="65">
        <v>0</v>
      </c>
      <c r="I21" s="10"/>
      <c r="J21" s="10"/>
    </row>
    <row r="22" spans="1:10" ht="19.5" customHeight="1">
      <c r="A22" s="17"/>
      <c r="B22" s="10"/>
      <c r="C22" s="21" t="s">
        <v>77</v>
      </c>
      <c r="D22" s="24">
        <v>20</v>
      </c>
      <c r="E22" s="24">
        <v>0</v>
      </c>
      <c r="F22" s="24">
        <v>0</v>
      </c>
      <c r="G22" s="24">
        <v>20</v>
      </c>
      <c r="H22" s="65">
        <v>0</v>
      </c>
      <c r="I22" s="10"/>
      <c r="J22" s="10"/>
    </row>
    <row r="23" spans="1:10" ht="19.5" customHeight="1">
      <c r="A23" s="146" t="s">
        <v>42</v>
      </c>
      <c r="B23" s="21" t="s">
        <v>501</v>
      </c>
      <c r="C23" s="21" t="s">
        <v>29</v>
      </c>
      <c r="D23" s="24">
        <f aca="true" t="shared" si="0" ref="D23:D38">G23</f>
        <v>2840.72484</v>
      </c>
      <c r="E23" s="24">
        <v>0</v>
      </c>
      <c r="F23" s="24">
        <v>0</v>
      </c>
      <c r="G23" s="24">
        <v>2840.72484</v>
      </c>
      <c r="H23" s="65">
        <v>0</v>
      </c>
      <c r="I23" s="10" t="s">
        <v>33</v>
      </c>
      <c r="J23" s="10" t="s">
        <v>502</v>
      </c>
    </row>
    <row r="24" spans="1:10" ht="19.5" customHeight="1">
      <c r="A24" s="146"/>
      <c r="B24" s="21"/>
      <c r="C24" s="21" t="s">
        <v>44</v>
      </c>
      <c r="D24" s="24">
        <f t="shared" si="0"/>
        <v>2959.38196</v>
      </c>
      <c r="E24" s="24">
        <v>0</v>
      </c>
      <c r="F24" s="24">
        <v>0</v>
      </c>
      <c r="G24" s="24">
        <v>2959.38196</v>
      </c>
      <c r="H24" s="65">
        <v>0</v>
      </c>
      <c r="I24" s="10"/>
      <c r="J24" s="10"/>
    </row>
    <row r="25" spans="1:10" ht="19.5" customHeight="1">
      <c r="A25" s="146"/>
      <c r="B25" s="21"/>
      <c r="C25" s="21" t="s">
        <v>56</v>
      </c>
      <c r="D25" s="24">
        <f t="shared" si="0"/>
        <v>2827.77297</v>
      </c>
      <c r="E25" s="24">
        <v>0</v>
      </c>
      <c r="F25" s="24">
        <v>0</v>
      </c>
      <c r="G25" s="24">
        <v>2827.77297</v>
      </c>
      <c r="H25" s="65">
        <v>0</v>
      </c>
      <c r="I25" s="10"/>
      <c r="J25" s="10"/>
    </row>
    <row r="26" spans="1:10" ht="19.5" customHeight="1">
      <c r="A26" s="146"/>
      <c r="B26" s="21"/>
      <c r="C26" s="21" t="s">
        <v>64</v>
      </c>
      <c r="D26" s="24">
        <f t="shared" si="0"/>
        <v>4888.36371</v>
      </c>
      <c r="E26" s="24">
        <v>0</v>
      </c>
      <c r="F26" s="24">
        <v>0</v>
      </c>
      <c r="G26" s="24">
        <v>4888.36371</v>
      </c>
      <c r="H26" s="65">
        <v>0</v>
      </c>
      <c r="I26" s="10"/>
      <c r="J26" s="10"/>
    </row>
    <row r="27" spans="1:10" ht="19.5" customHeight="1">
      <c r="A27" s="146"/>
      <c r="B27" s="21"/>
      <c r="C27" s="34" t="s">
        <v>59</v>
      </c>
      <c r="D27" s="36">
        <f t="shared" si="0"/>
        <v>3848.87</v>
      </c>
      <c r="E27" s="36">
        <v>0</v>
      </c>
      <c r="F27" s="36">
        <v>0</v>
      </c>
      <c r="G27" s="36">
        <v>3848.87</v>
      </c>
      <c r="H27" s="67">
        <v>0</v>
      </c>
      <c r="I27" s="10"/>
      <c r="J27" s="10"/>
    </row>
    <row r="28" spans="1:10" ht="19.5" customHeight="1">
      <c r="A28" s="146"/>
      <c r="B28" s="21"/>
      <c r="C28" s="21" t="s">
        <v>76</v>
      </c>
      <c r="D28" s="24">
        <f t="shared" si="0"/>
        <v>3900</v>
      </c>
      <c r="E28" s="24">
        <v>0</v>
      </c>
      <c r="F28" s="24">
        <v>0</v>
      </c>
      <c r="G28" s="24">
        <v>3900</v>
      </c>
      <c r="H28" s="65">
        <v>0</v>
      </c>
      <c r="I28" s="10"/>
      <c r="J28" s="10"/>
    </row>
    <row r="29" spans="1:10" ht="19.5" customHeight="1">
      <c r="A29" s="146"/>
      <c r="B29" s="21"/>
      <c r="C29" s="21" t="s">
        <v>77</v>
      </c>
      <c r="D29" s="24">
        <f t="shared" si="0"/>
        <v>3900</v>
      </c>
      <c r="E29" s="24">
        <v>0</v>
      </c>
      <c r="F29" s="24">
        <v>0</v>
      </c>
      <c r="G29" s="24">
        <v>3900</v>
      </c>
      <c r="H29" s="65">
        <v>0</v>
      </c>
      <c r="I29" s="10"/>
      <c r="J29" s="10"/>
    </row>
    <row r="30" spans="1:10" ht="19.5" customHeight="1">
      <c r="A30" s="146" t="s">
        <v>55</v>
      </c>
      <c r="B30" s="21" t="s">
        <v>503</v>
      </c>
      <c r="C30" s="21" t="s">
        <v>29</v>
      </c>
      <c r="D30" s="24">
        <f t="shared" si="0"/>
        <v>506.2011</v>
      </c>
      <c r="E30" s="24">
        <v>0</v>
      </c>
      <c r="F30" s="24">
        <v>0</v>
      </c>
      <c r="G30" s="24">
        <v>506.2011</v>
      </c>
      <c r="H30" s="24">
        <v>0</v>
      </c>
      <c r="I30" s="10" t="s">
        <v>33</v>
      </c>
      <c r="J30" s="102" t="s">
        <v>504</v>
      </c>
    </row>
    <row r="31" spans="1:10" ht="19.5" customHeight="1">
      <c r="A31" s="146"/>
      <c r="B31" s="21"/>
      <c r="C31" s="21" t="s">
        <v>44</v>
      </c>
      <c r="D31" s="24">
        <f t="shared" si="0"/>
        <v>457.97888</v>
      </c>
      <c r="E31" s="24">
        <v>0</v>
      </c>
      <c r="F31" s="24">
        <v>0</v>
      </c>
      <c r="G31" s="24">
        <v>457.97888</v>
      </c>
      <c r="H31" s="24">
        <v>0</v>
      </c>
      <c r="I31" s="10"/>
      <c r="J31" s="102"/>
    </row>
    <row r="32" spans="1:10" ht="19.5" customHeight="1">
      <c r="A32" s="146"/>
      <c r="B32" s="21"/>
      <c r="C32" s="21" t="s">
        <v>56</v>
      </c>
      <c r="D32" s="24">
        <f t="shared" si="0"/>
        <v>428.78789</v>
      </c>
      <c r="E32" s="24">
        <v>0</v>
      </c>
      <c r="F32" s="24">
        <v>0</v>
      </c>
      <c r="G32" s="24">
        <v>428.78789</v>
      </c>
      <c r="H32" s="24">
        <v>0</v>
      </c>
      <c r="I32" s="10"/>
      <c r="J32" s="102"/>
    </row>
    <row r="33" spans="1:10" ht="19.5" customHeight="1">
      <c r="A33" s="146"/>
      <c r="B33" s="21"/>
      <c r="C33" s="21" t="s">
        <v>64</v>
      </c>
      <c r="D33" s="24">
        <f t="shared" si="0"/>
        <v>515.5739</v>
      </c>
      <c r="E33" s="24">
        <v>0</v>
      </c>
      <c r="F33" s="24">
        <v>0</v>
      </c>
      <c r="G33" s="24">
        <v>515.5739</v>
      </c>
      <c r="H33" s="24">
        <v>0</v>
      </c>
      <c r="I33" s="10"/>
      <c r="J33" s="102"/>
    </row>
    <row r="34" spans="1:10" ht="19.5" customHeight="1">
      <c r="A34" s="146"/>
      <c r="B34" s="21"/>
      <c r="C34" s="34" t="s">
        <v>59</v>
      </c>
      <c r="D34" s="36">
        <f t="shared" si="0"/>
        <v>656.76</v>
      </c>
      <c r="E34" s="36">
        <v>0</v>
      </c>
      <c r="F34" s="36">
        <v>0</v>
      </c>
      <c r="G34" s="36">
        <v>656.76</v>
      </c>
      <c r="H34" s="36">
        <v>0</v>
      </c>
      <c r="I34" s="10"/>
      <c r="J34" s="102"/>
    </row>
    <row r="35" spans="1:10" ht="19.5" customHeight="1">
      <c r="A35" s="146"/>
      <c r="B35" s="21"/>
      <c r="C35" s="10" t="s">
        <v>76</v>
      </c>
      <c r="D35" s="24">
        <f t="shared" si="0"/>
        <v>676.5</v>
      </c>
      <c r="E35" s="24">
        <v>0</v>
      </c>
      <c r="F35" s="24">
        <v>0</v>
      </c>
      <c r="G35" s="24">
        <v>676.5</v>
      </c>
      <c r="H35" s="147">
        <v>0</v>
      </c>
      <c r="I35" s="10"/>
      <c r="J35" s="102"/>
    </row>
    <row r="36" spans="1:10" ht="19.5" customHeight="1">
      <c r="A36" s="146"/>
      <c r="B36" s="21"/>
      <c r="C36" s="10" t="s">
        <v>77</v>
      </c>
      <c r="D36" s="24">
        <f t="shared" si="0"/>
        <v>676.5</v>
      </c>
      <c r="E36" s="24">
        <v>0</v>
      </c>
      <c r="F36" s="24">
        <v>0</v>
      </c>
      <c r="G36" s="24">
        <v>676.5</v>
      </c>
      <c r="H36" s="147">
        <v>0</v>
      </c>
      <c r="I36" s="10"/>
      <c r="J36" s="102"/>
    </row>
    <row r="37" spans="1:10" ht="30" customHeight="1">
      <c r="A37" s="42" t="s">
        <v>63</v>
      </c>
      <c r="B37" s="30" t="s">
        <v>505</v>
      </c>
      <c r="C37" s="22" t="s">
        <v>29</v>
      </c>
      <c r="D37" s="23">
        <f t="shared" si="0"/>
        <v>31.93577</v>
      </c>
      <c r="E37" s="23">
        <v>0</v>
      </c>
      <c r="F37" s="24">
        <v>0</v>
      </c>
      <c r="G37" s="23">
        <v>31.93577</v>
      </c>
      <c r="H37" s="23">
        <v>0</v>
      </c>
      <c r="I37" s="30" t="s">
        <v>117</v>
      </c>
      <c r="J37" s="242" t="s">
        <v>504</v>
      </c>
    </row>
    <row r="38" spans="1:10" ht="69.75" customHeight="1">
      <c r="A38" s="25" t="s">
        <v>75</v>
      </c>
      <c r="B38" s="30" t="s">
        <v>506</v>
      </c>
      <c r="C38" s="22" t="s">
        <v>56</v>
      </c>
      <c r="D38" s="23">
        <f t="shared" si="0"/>
        <v>0</v>
      </c>
      <c r="E38" s="23">
        <v>0</v>
      </c>
      <c r="F38" s="24">
        <v>0</v>
      </c>
      <c r="G38" s="23">
        <v>0</v>
      </c>
      <c r="H38" s="23">
        <v>0</v>
      </c>
      <c r="I38" s="30" t="s">
        <v>117</v>
      </c>
      <c r="J38" s="242"/>
    </row>
    <row r="39" spans="1:10" ht="19.5" customHeight="1">
      <c r="A39" s="243" t="s">
        <v>78</v>
      </c>
      <c r="B39" s="76" t="s">
        <v>507</v>
      </c>
      <c r="C39" s="76"/>
      <c r="D39" s="76"/>
      <c r="E39" s="76"/>
      <c r="F39" s="76"/>
      <c r="G39" s="76"/>
      <c r="H39" s="76"/>
      <c r="I39" s="76"/>
      <c r="J39" s="76"/>
    </row>
    <row r="40" spans="1:10" ht="19.5" customHeight="1">
      <c r="A40" s="41" t="s">
        <v>508</v>
      </c>
      <c r="B40" s="41"/>
      <c r="C40" s="41"/>
      <c r="D40" s="41"/>
      <c r="E40" s="41"/>
      <c r="F40" s="41"/>
      <c r="G40" s="41"/>
      <c r="H40" s="41"/>
      <c r="I40" s="41"/>
      <c r="J40" s="41"/>
    </row>
    <row r="41" spans="1:10" ht="19.5" customHeight="1">
      <c r="A41" s="41" t="s">
        <v>509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0" ht="19.5" customHeight="1">
      <c r="A42" s="146" t="s">
        <v>82</v>
      </c>
      <c r="B42" s="10" t="s">
        <v>510</v>
      </c>
      <c r="C42" s="10" t="s">
        <v>29</v>
      </c>
      <c r="D42" s="147">
        <f aca="true" t="shared" si="1" ref="D42:D48">G42</f>
        <v>327.68481</v>
      </c>
      <c r="E42" s="147">
        <v>0</v>
      </c>
      <c r="F42" s="147">
        <v>0</v>
      </c>
      <c r="G42" s="147">
        <v>327.68481</v>
      </c>
      <c r="H42" s="79">
        <v>0</v>
      </c>
      <c r="I42" s="102" t="s">
        <v>33</v>
      </c>
      <c r="J42" s="10" t="s">
        <v>511</v>
      </c>
    </row>
    <row r="43" spans="1:10" ht="19.5" customHeight="1">
      <c r="A43" s="146"/>
      <c r="B43" s="10"/>
      <c r="C43" s="10" t="s">
        <v>44</v>
      </c>
      <c r="D43" s="24">
        <f t="shared" si="1"/>
        <v>392.20377</v>
      </c>
      <c r="E43" s="24">
        <v>0</v>
      </c>
      <c r="F43" s="24">
        <v>0</v>
      </c>
      <c r="G43" s="24">
        <v>392.20377</v>
      </c>
      <c r="H43" s="79">
        <v>0</v>
      </c>
      <c r="I43" s="102"/>
      <c r="J43" s="10"/>
    </row>
    <row r="44" spans="1:10" ht="19.5" customHeight="1">
      <c r="A44" s="146"/>
      <c r="B44" s="10"/>
      <c r="C44" s="21" t="s">
        <v>56</v>
      </c>
      <c r="D44" s="24">
        <f t="shared" si="1"/>
        <v>399.77835</v>
      </c>
      <c r="E44" s="24">
        <v>0</v>
      </c>
      <c r="F44" s="24">
        <v>0</v>
      </c>
      <c r="G44" s="24">
        <v>399.77835</v>
      </c>
      <c r="H44" s="65">
        <v>0</v>
      </c>
      <c r="I44" s="102"/>
      <c r="J44" s="10"/>
    </row>
    <row r="45" spans="1:10" ht="19.5" customHeight="1">
      <c r="A45" s="146"/>
      <c r="B45" s="10"/>
      <c r="C45" s="21" t="s">
        <v>64</v>
      </c>
      <c r="D45" s="24">
        <f t="shared" si="1"/>
        <v>432.511</v>
      </c>
      <c r="E45" s="24">
        <v>0</v>
      </c>
      <c r="F45" s="24">
        <v>0</v>
      </c>
      <c r="G45" s="24">
        <v>432.511</v>
      </c>
      <c r="H45" s="65">
        <v>0</v>
      </c>
      <c r="I45" s="102"/>
      <c r="J45" s="10"/>
    </row>
    <row r="46" spans="1:10" ht="19.5" customHeight="1">
      <c r="A46" s="146"/>
      <c r="B46" s="10"/>
      <c r="C46" s="34" t="s">
        <v>59</v>
      </c>
      <c r="D46" s="36">
        <f t="shared" si="1"/>
        <v>313.161</v>
      </c>
      <c r="E46" s="36">
        <v>0</v>
      </c>
      <c r="F46" s="36">
        <v>0</v>
      </c>
      <c r="G46" s="36">
        <v>313.161</v>
      </c>
      <c r="H46" s="67">
        <v>0</v>
      </c>
      <c r="I46" s="102"/>
      <c r="J46" s="10"/>
    </row>
    <row r="47" spans="1:10" ht="19.5" customHeight="1">
      <c r="A47" s="146"/>
      <c r="B47" s="10"/>
      <c r="C47" s="10" t="s">
        <v>76</v>
      </c>
      <c r="D47" s="24">
        <f t="shared" si="1"/>
        <v>372.421</v>
      </c>
      <c r="E47" s="24">
        <v>0</v>
      </c>
      <c r="F47" s="24">
        <v>0</v>
      </c>
      <c r="G47" s="24">
        <v>372.421</v>
      </c>
      <c r="H47" s="79">
        <v>0</v>
      </c>
      <c r="I47" s="102"/>
      <c r="J47" s="10"/>
    </row>
    <row r="48" spans="1:10" ht="19.5" customHeight="1">
      <c r="A48" s="146"/>
      <c r="B48" s="10"/>
      <c r="C48" s="10" t="s">
        <v>77</v>
      </c>
      <c r="D48" s="24">
        <f t="shared" si="1"/>
        <v>372.421</v>
      </c>
      <c r="E48" s="24">
        <v>0</v>
      </c>
      <c r="F48" s="24">
        <v>0</v>
      </c>
      <c r="G48" s="24">
        <v>372.421</v>
      </c>
      <c r="H48" s="79">
        <v>0</v>
      </c>
      <c r="I48" s="102"/>
      <c r="J48" s="10"/>
    </row>
    <row r="49" spans="1:10" ht="19.5" customHeight="1">
      <c r="A49" s="146"/>
      <c r="B49" s="12" t="s">
        <v>95</v>
      </c>
      <c r="C49" s="12" t="s">
        <v>29</v>
      </c>
      <c r="D49" s="19">
        <f>D16+D23+D30+D37+D42</f>
        <v>3712.5436400000003</v>
      </c>
      <c r="E49" s="19">
        <f>E16+E23+E30+E37+E42</f>
        <v>0</v>
      </c>
      <c r="F49" s="19">
        <f>F16+F23+F30+F37+F42</f>
        <v>0</v>
      </c>
      <c r="G49" s="19">
        <f>G16+G23+G30+G37+G42</f>
        <v>3712.5436400000003</v>
      </c>
      <c r="H49" s="19">
        <v>0</v>
      </c>
      <c r="I49" s="10"/>
      <c r="J49" s="10"/>
    </row>
    <row r="50" spans="1:10" ht="19.5" customHeight="1">
      <c r="A50" s="146"/>
      <c r="B50" s="12"/>
      <c r="C50" s="12" t="s">
        <v>44</v>
      </c>
      <c r="D50" s="19">
        <f>D17+D24+D31+D43</f>
        <v>3809.5646100000004</v>
      </c>
      <c r="E50" s="19">
        <v>0</v>
      </c>
      <c r="F50" s="19">
        <v>0</v>
      </c>
      <c r="G50" s="19">
        <f>G17+G24+G31+G43</f>
        <v>3809.5646100000004</v>
      </c>
      <c r="H50" s="19">
        <v>0</v>
      </c>
      <c r="I50" s="10"/>
      <c r="J50" s="10"/>
    </row>
    <row r="51" spans="1:10" ht="19.5" customHeight="1">
      <c r="A51" s="146"/>
      <c r="B51" s="12"/>
      <c r="C51" s="32" t="s">
        <v>56</v>
      </c>
      <c r="D51" s="244">
        <f>D18+D25+D32+D44+D38</f>
        <v>3656.33921</v>
      </c>
      <c r="E51" s="244">
        <f>E18+E25+E32+E44</f>
        <v>0</v>
      </c>
      <c r="F51" s="244">
        <f>F18+F25+F32+F44</f>
        <v>0</v>
      </c>
      <c r="G51" s="244">
        <f>G18+G25+G32+G38+G44</f>
        <v>3656.33921</v>
      </c>
      <c r="H51" s="244">
        <v>0</v>
      </c>
      <c r="I51" s="10"/>
      <c r="J51" s="10"/>
    </row>
    <row r="52" spans="1:10" ht="19.5" customHeight="1">
      <c r="A52" s="146"/>
      <c r="B52" s="12"/>
      <c r="C52" s="32" t="s">
        <v>64</v>
      </c>
      <c r="D52" s="244">
        <f aca="true" t="shared" si="2" ref="D52:D55">G52</f>
        <v>5856.44861</v>
      </c>
      <c r="E52" s="244">
        <v>0</v>
      </c>
      <c r="F52" s="244">
        <v>0</v>
      </c>
      <c r="G52" s="244">
        <f aca="true" t="shared" si="3" ref="G52:G55">G19+G26+G33+G45</f>
        <v>5856.44861</v>
      </c>
      <c r="H52" s="244">
        <v>0</v>
      </c>
      <c r="I52" s="10"/>
      <c r="J52" s="10"/>
    </row>
    <row r="53" spans="1:10" ht="19.5" customHeight="1">
      <c r="A53" s="146"/>
      <c r="B53" s="12"/>
      <c r="C53" s="82" t="s">
        <v>59</v>
      </c>
      <c r="D53" s="173">
        <f t="shared" si="2"/>
        <v>4838.791</v>
      </c>
      <c r="E53" s="173">
        <v>0</v>
      </c>
      <c r="F53" s="173">
        <v>0</v>
      </c>
      <c r="G53" s="173">
        <f t="shared" si="3"/>
        <v>4838.791</v>
      </c>
      <c r="H53" s="173">
        <v>0</v>
      </c>
      <c r="I53" s="10"/>
      <c r="J53" s="10"/>
    </row>
    <row r="54" spans="1:10" ht="19.5" customHeight="1">
      <c r="A54" s="146"/>
      <c r="B54" s="12"/>
      <c r="C54" s="12" t="s">
        <v>76</v>
      </c>
      <c r="D54" s="19">
        <f t="shared" si="2"/>
        <v>4968.921</v>
      </c>
      <c r="E54" s="19">
        <v>0</v>
      </c>
      <c r="F54" s="19">
        <v>0</v>
      </c>
      <c r="G54" s="19">
        <f t="shared" si="3"/>
        <v>4968.921</v>
      </c>
      <c r="H54" s="19">
        <v>0</v>
      </c>
      <c r="I54" s="10"/>
      <c r="J54" s="10"/>
    </row>
    <row r="55" spans="1:10" ht="19.5" customHeight="1">
      <c r="A55" s="146"/>
      <c r="B55" s="12"/>
      <c r="C55" s="12" t="s">
        <v>77</v>
      </c>
      <c r="D55" s="19">
        <f t="shared" si="2"/>
        <v>4968.921</v>
      </c>
      <c r="E55" s="19">
        <v>0</v>
      </c>
      <c r="F55" s="19">
        <v>0</v>
      </c>
      <c r="G55" s="19">
        <f t="shared" si="3"/>
        <v>4968.921</v>
      </c>
      <c r="H55" s="19">
        <v>0</v>
      </c>
      <c r="I55" s="10"/>
      <c r="J55" s="10"/>
    </row>
    <row r="56" spans="1:10" ht="19.5" customHeight="1">
      <c r="A56" s="146"/>
      <c r="B56" s="12"/>
      <c r="C56" s="12" t="s">
        <v>97</v>
      </c>
      <c r="D56" s="19">
        <f>D49+D50+D51+D52+D53+D54+D55</f>
        <v>31811.529070000004</v>
      </c>
      <c r="E56" s="19">
        <v>0</v>
      </c>
      <c r="F56" s="19">
        <v>0</v>
      </c>
      <c r="G56" s="19">
        <f>G49+G50+G51+G52+G53+G54+G55</f>
        <v>31811.529070000004</v>
      </c>
      <c r="H56" s="19">
        <v>0</v>
      </c>
      <c r="I56" s="10"/>
      <c r="J56" s="10"/>
    </row>
    <row r="58" spans="1:10" ht="19.5" customHeight="1">
      <c r="A58" s="97"/>
      <c r="B58" s="57"/>
      <c r="C58" s="57"/>
      <c r="D58" s="57"/>
      <c r="E58" s="57"/>
      <c r="F58" s="57"/>
      <c r="G58" s="57"/>
      <c r="H58" s="57"/>
      <c r="I58" s="57"/>
      <c r="J58" s="57"/>
    </row>
    <row r="59" spans="1:10" ht="15">
      <c r="A59" s="97"/>
      <c r="B59" s="55"/>
      <c r="C59" s="55"/>
      <c r="D59" s="55"/>
      <c r="E59" s="55"/>
      <c r="F59" s="55"/>
      <c r="G59" s="55"/>
      <c r="H59" s="55"/>
      <c r="I59" s="55"/>
      <c r="J59" s="55"/>
    </row>
    <row r="60" spans="1:10" ht="21.75" customHeight="1">
      <c r="A60" s="97"/>
      <c r="B60" s="57"/>
      <c r="C60" s="57"/>
      <c r="D60" s="57"/>
      <c r="E60" s="57"/>
      <c r="F60" s="57"/>
      <c r="G60" s="57"/>
      <c r="H60" s="57"/>
      <c r="I60" s="57"/>
      <c r="J60" s="57"/>
    </row>
    <row r="61" spans="1:10" ht="15" customHeight="1">
      <c r="A61" s="97"/>
      <c r="B61" s="57"/>
      <c r="C61" s="57"/>
      <c r="D61" s="57"/>
      <c r="E61" s="57"/>
      <c r="F61" s="57"/>
      <c r="G61" s="57"/>
      <c r="H61" s="57"/>
      <c r="I61" s="57"/>
      <c r="J61" s="57"/>
    </row>
    <row r="62" spans="1:10" ht="15" customHeight="1">
      <c r="A62" s="97"/>
      <c r="B62" s="57"/>
      <c r="C62" s="57"/>
      <c r="D62" s="57"/>
      <c r="E62" s="57"/>
      <c r="F62" s="57"/>
      <c r="G62" s="57"/>
      <c r="H62" s="57"/>
      <c r="I62" s="57"/>
      <c r="J62" s="57"/>
    </row>
    <row r="63" spans="1:10" ht="15">
      <c r="A63" s="97"/>
      <c r="B63" s="55"/>
      <c r="C63" s="55"/>
      <c r="D63" s="98"/>
      <c r="E63" s="98"/>
      <c r="F63" s="98"/>
      <c r="G63" s="98"/>
      <c r="H63" s="98"/>
      <c r="I63" s="55"/>
      <c r="J63" s="55"/>
    </row>
    <row r="64" spans="1:10" ht="15">
      <c r="A64" s="97"/>
      <c r="B64" s="203"/>
      <c r="C64" s="203"/>
      <c r="D64" s="203"/>
      <c r="E64" s="203"/>
      <c r="F64" s="203"/>
      <c r="G64" s="203"/>
      <c r="H64" s="203"/>
      <c r="I64" s="203"/>
      <c r="J64" s="203"/>
    </row>
    <row r="65" spans="1:10" ht="15">
      <c r="A65" s="97"/>
      <c r="B65" s="205"/>
      <c r="C65" s="205"/>
      <c r="D65" s="205"/>
      <c r="E65" s="205"/>
      <c r="F65" s="205"/>
      <c r="G65" s="205"/>
      <c r="H65" s="205"/>
      <c r="I65" s="205"/>
      <c r="J65" s="205"/>
    </row>
    <row r="66" spans="1:10" ht="15">
      <c r="A66" s="97"/>
      <c r="B66" s="57"/>
      <c r="C66" s="57"/>
      <c r="D66" s="57"/>
      <c r="E66" s="57"/>
      <c r="F66" s="57"/>
      <c r="G66" s="57"/>
      <c r="H66" s="57"/>
      <c r="I66" s="57"/>
      <c r="J66" s="57"/>
    </row>
  </sheetData>
  <sheetProtection selectLockedCells="1" selectUnlockedCells="1"/>
  <mergeCells count="50">
    <mergeCell ref="A1:J1"/>
    <mergeCell ref="A2:J2"/>
    <mergeCell ref="A3:J3"/>
    <mergeCell ref="A4:J4"/>
    <mergeCell ref="A5:J5"/>
    <mergeCell ref="H6:J6"/>
    <mergeCell ref="A7:J7"/>
    <mergeCell ref="A9:A11"/>
    <mergeCell ref="B9:B11"/>
    <mergeCell ref="C9:C11"/>
    <mergeCell ref="D9:D11"/>
    <mergeCell ref="E9:G9"/>
    <mergeCell ref="H9:H11"/>
    <mergeCell ref="I9:I11"/>
    <mergeCell ref="J9:J11"/>
    <mergeCell ref="E10:E11"/>
    <mergeCell ref="F10:G10"/>
    <mergeCell ref="B13:J13"/>
    <mergeCell ref="A14:J14"/>
    <mergeCell ref="A15:J15"/>
    <mergeCell ref="A16:A22"/>
    <mergeCell ref="B16:B22"/>
    <mergeCell ref="I16:I22"/>
    <mergeCell ref="J16:J22"/>
    <mergeCell ref="A23:A29"/>
    <mergeCell ref="B23:B29"/>
    <mergeCell ref="I23:I29"/>
    <mergeCell ref="J23:J29"/>
    <mergeCell ref="A30:A36"/>
    <mergeCell ref="B30:B36"/>
    <mergeCell ref="I30:I36"/>
    <mergeCell ref="J30:J36"/>
    <mergeCell ref="J37:J38"/>
    <mergeCell ref="B39:J39"/>
    <mergeCell ref="A40:J40"/>
    <mergeCell ref="A41:J41"/>
    <mergeCell ref="A42:A48"/>
    <mergeCell ref="B42:B48"/>
    <mergeCell ref="I42:I48"/>
    <mergeCell ref="J42:J48"/>
    <mergeCell ref="A49:A56"/>
    <mergeCell ref="B49:B56"/>
    <mergeCell ref="I49:I56"/>
    <mergeCell ref="J49:J56"/>
    <mergeCell ref="B58:J58"/>
    <mergeCell ref="B60:J60"/>
    <mergeCell ref="B61:J61"/>
    <mergeCell ref="B62:J62"/>
    <mergeCell ref="B64:J64"/>
    <mergeCell ref="B66:J66"/>
  </mergeCells>
  <printOptions/>
  <pageMargins left="0.5902777777777778" right="0.19652777777777777" top="0.9840277777777777" bottom="0.19652777777777777" header="0.5118055555555555" footer="0.5118055555555555"/>
  <pageSetup horizontalDpi="300" verticalDpi="300" orientation="landscape" paperSize="9" scale="84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2020-09-21T08:04:11Z</cp:lastPrinted>
  <dcterms:created xsi:type="dcterms:W3CDTF">1996-10-08T23:32:33Z</dcterms:created>
  <dcterms:modified xsi:type="dcterms:W3CDTF">2020-09-24T08:23:10Z</dcterms:modified>
  <cp:category/>
  <cp:version/>
  <cp:contentType/>
  <cp:contentStatus/>
  <cp:revision>1</cp:revision>
</cp:coreProperties>
</file>