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4"/>
  </bookViews>
  <sheets>
    <sheet name="p_0_1" sheetId="1" r:id="rId1"/>
    <sheet name="p_0_2" sheetId="2" r:id="rId2"/>
    <sheet name="p_0_3" sheetId="3" r:id="rId3"/>
    <sheet name="p_0_4" sheetId="4" r:id="rId4"/>
    <sheet name="p_0_5" sheetId="5" r:id="rId5"/>
  </sheets>
  <definedNames>
    <definedName name="_xlnm._FilterDatabase" localSheetId="0" hidden="1">p_0_1!$A$11:$AG$11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5" l="1"/>
  <c r="O19" i="5"/>
  <c r="O14" i="5"/>
  <c r="O15" i="5"/>
  <c r="O16" i="5"/>
  <c r="O17" i="5"/>
  <c r="O18" i="5"/>
  <c r="AD19" i="4"/>
  <c r="E19" i="4" s="1"/>
  <c r="E18" i="4"/>
  <c r="E17" i="4"/>
  <c r="E16" i="4"/>
  <c r="E15" i="4"/>
  <c r="E14" i="4"/>
  <c r="AF13" i="4"/>
  <c r="AE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T32" i="2"/>
  <c r="T16" i="2"/>
  <c r="T10" i="2"/>
  <c r="S11" i="2"/>
  <c r="S12" i="2"/>
  <c r="S13" i="2"/>
  <c r="S14" i="2"/>
  <c r="S15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3" i="2"/>
  <c r="S34" i="2"/>
  <c r="S35" i="2"/>
  <c r="S36" i="2"/>
  <c r="S37" i="2"/>
  <c r="S38" i="2"/>
  <c r="S39" i="2"/>
  <c r="AB40" i="1"/>
  <c r="C40" i="1" s="1"/>
  <c r="AB39" i="1"/>
  <c r="C39" i="1" s="1"/>
  <c r="AB38" i="1"/>
  <c r="C38" i="1" s="1"/>
  <c r="AB37" i="1"/>
  <c r="C37" i="1" s="1"/>
  <c r="AB36" i="1"/>
  <c r="C36" i="1" s="1"/>
  <c r="AB35" i="1"/>
  <c r="AB34" i="1"/>
  <c r="C34" i="1" s="1"/>
  <c r="AD33" i="1"/>
  <c r="AC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6" i="1"/>
  <c r="C15" i="1"/>
  <c r="AB14" i="1"/>
  <c r="C14" i="1" s="1"/>
  <c r="C13" i="1"/>
  <c r="C12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D13" i="4" l="1"/>
  <c r="E13" i="4"/>
  <c r="AB33" i="1"/>
  <c r="AB11" i="1"/>
  <c r="C35" i="1"/>
  <c r="C33" i="1" s="1"/>
  <c r="C17" i="1"/>
  <c r="C11" i="1"/>
  <c r="I16" i="2" l="1"/>
  <c r="J16" i="2"/>
  <c r="K16" i="2"/>
  <c r="H16" i="2"/>
  <c r="S16" i="2" s="1"/>
  <c r="Q32" i="2" l="1"/>
  <c r="P32" i="2"/>
  <c r="K32" i="2"/>
  <c r="J32" i="2"/>
  <c r="I32" i="2"/>
  <c r="H32" i="2"/>
  <c r="S32" i="2" s="1"/>
  <c r="Q16" i="2"/>
  <c r="P16" i="2"/>
  <c r="Q10" i="2"/>
  <c r="P10" i="2"/>
  <c r="K10" i="2"/>
  <c r="J10" i="2"/>
  <c r="I10" i="2"/>
  <c r="H10" i="2"/>
  <c r="S10" i="2" s="1"/>
  <c r="K13" i="5"/>
  <c r="J13" i="5"/>
  <c r="I13" i="5"/>
  <c r="H13" i="5"/>
  <c r="O13" i="5" s="1"/>
  <c r="D13" i="4"/>
  <c r="C22" i="3" l="1"/>
  <c r="C16" i="3"/>
  <c r="C10" i="3"/>
</calcChain>
</file>

<file path=xl/sharedStrings.xml><?xml version="1.0" encoding="utf-8"?>
<sst xmlns="http://schemas.openxmlformats.org/spreadsheetml/2006/main" count="546" uniqueCount="149">
  <si>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</si>
  <si>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</si>
  <si>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</si>
  <si>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</si>
  <si>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</si>
  <si>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</si>
  <si>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</si>
  <si>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</si>
  <si>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</si>
  <si>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</si>
  <si>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</si>
  <si>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</si>
  <si>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</si>
  <si>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</si>
  <si>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</si>
  <si>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</si>
  <si>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</si>
  <si>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</si>
  <si>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</si>
  <si>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</si>
  <si>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</si>
  <si>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</si>
  <si>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</si>
  <si>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</si>
  <si>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</si>
  <si>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</si>
  <si>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</si>
  <si>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</si>
  <si>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</si>
  <si>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</si>
  <si>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</si>
  <si>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</si>
  <si>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</si>
  <si>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</si>
  <si>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виды, установленные ч.1 ст.166 Жилищного Кодекса РФ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</si>
  <si>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</si>
  <si>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</si>
  <si>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</si>
  <si>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</si>
  <si>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</si>
  <si>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</si>
  <si>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</si>
  <si>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</si>
  <si>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</si>
  <si>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</si>
  <si>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</si>
  <si>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</si>
  <si>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</si>
  <si>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</si>
  <si>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</si>
  <si>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</si>
  <si>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</si>
  <si>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</si>
  <si>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бюджета субъекта Российской Федерации</t>
  </si>
  <si>
    <t>за счет средств местного бюджета</t>
  </si>
  <si>
    <t>за счет средств         собственников помещений в МКД</t>
  </si>
  <si>
    <t>чел.</t>
  </si>
  <si>
    <t>руб./кв.м</t>
  </si>
  <si>
    <t xml:space="preserve">Источники финансирования </t>
  </si>
  <si>
    <t>Объем финансирования в 2020 г., руб.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</si>
  <si>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</si>
  <si>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</si>
  <si>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</si>
  <si>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</si>
  <si>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</si>
  <si>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Объем финансирования в 2021 г., руб.</t>
  </si>
  <si>
    <t>Объем финансирования в 2022 г., руб.</t>
  </si>
  <si>
    <t>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и местного бюджетов (постановление администрации области №742 от 05.10.2018)</t>
  </si>
  <si>
    <t>Объем финансирования в 2020г., руб.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</si>
  <si>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</si>
  <si>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</si>
  <si>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</si>
  <si>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</si>
  <si>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</si>
  <si>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</si>
  <si>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</si>
  <si>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</si>
  <si>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Адрес многоквартирного дома (далее - МКД)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</si>
  <si>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</si>
  <si>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X</t>
  </si>
  <si>
    <t>-</t>
  </si>
  <si>
    <t>Итого по ЗАТО город Радужный</t>
  </si>
  <si>
    <t>Радужный г, 1-й кв-л, 18</t>
  </si>
  <si>
    <t>Радужный г, 1-й кв-л, 23</t>
  </si>
  <si>
    <t>Радужный г, 1-й кв-л, 26</t>
  </si>
  <si>
    <t>Радужный г, 1-й кв-л, 27</t>
  </si>
  <si>
    <t>Радужный г, 1-й кв-л, 29</t>
  </si>
  <si>
    <t>Х</t>
  </si>
  <si>
    <t>Каменные, кирпичные</t>
  </si>
  <si>
    <t>УК</t>
  </si>
  <si>
    <t>Панельные</t>
  </si>
  <si>
    <t>МУП "ЖКХ" ЗАТО г. Радужный</t>
  </si>
  <si>
    <t>Радужный г, 1-й кв-л, 13</t>
  </si>
  <si>
    <t>Радужный г, 1-й кв-л, 37</t>
  </si>
  <si>
    <t>Радужный г, 3-й кв-л, 19</t>
  </si>
  <si>
    <t>Радужный г, 1-й кв-л, 17</t>
  </si>
  <si>
    <t>Радужный г, 9-й кв-л, 8</t>
  </si>
  <si>
    <t>Радужный г, 1-й кв-л, 20</t>
  </si>
  <si>
    <t>Радужный г, 1-й кв-л, 24</t>
  </si>
  <si>
    <t>Радужный г, 1-й кв-л, 7</t>
  </si>
  <si>
    <t>Радужный г, 1-й кв-л, 12А</t>
  </si>
  <si>
    <t>Радужный г, 3-й кв-л, 29</t>
  </si>
  <si>
    <t>Итого по ЗАТО город Радужный на 2021 год</t>
  </si>
  <si>
    <t>Итого по ЗАТО город Радужный на 2022 год</t>
  </si>
  <si>
    <t xml:space="preserve">Итого по ЗАТО город Радужный на 2020 год </t>
  </si>
  <si>
    <t>РО</t>
  </si>
  <si>
    <t>Ж/б панели</t>
  </si>
  <si>
    <t>МУП "ЖКХ"</t>
  </si>
  <si>
    <t>МУП "ЖКХ" ЗАТО г. Радужный </t>
  </si>
  <si>
    <t>2015</t>
  </si>
  <si>
    <t>Радужный г, 1-й кв-л, 6</t>
  </si>
  <si>
    <t>1</t>
  </si>
  <si>
    <t>5</t>
  </si>
  <si>
    <t>4</t>
  </si>
  <si>
    <t>Радужный г, 3-й кв-л, 34</t>
  </si>
  <si>
    <t>Радужный г, 1-й кв-л, 28</t>
  </si>
  <si>
    <t>Радужный г, 3-й кв-л, 25</t>
  </si>
  <si>
    <t>3</t>
  </si>
  <si>
    <t>Радужный г, 1-й кв-л, 35</t>
  </si>
  <si>
    <t>Радужный г, 3-й кв-л, 17А</t>
  </si>
  <si>
    <t>Радужный г, 3-й кв-л, 21</t>
  </si>
  <si>
    <t>Радужный г, 3-й кв-л, 23</t>
  </si>
  <si>
    <t>Радужный г, 3-й кв-л, 9</t>
  </si>
  <si>
    <t>12</t>
  </si>
  <si>
    <t>400</t>
  </si>
  <si>
    <t>2016</t>
  </si>
  <si>
    <t>9</t>
  </si>
  <si>
    <t>266</t>
  </si>
  <si>
    <t>472</t>
  </si>
  <si>
    <t>367</t>
  </si>
  <si>
    <t>289</t>
  </si>
  <si>
    <t>Краткосрочный план 
реализации региональной программы капитального ремонта общего имущества
 в многоквартирных домах на территории муниципального образования ЗАТО г. Радужный  Владимирской области на  2020 -2022 годы</t>
  </si>
  <si>
    <t>Светлана Павловна Гарипова, 8(49254) 3 42 95</t>
  </si>
  <si>
    <t>Таблица №1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</si>
  <si>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ЗАТО г. Радужный  Владимирской области на 2020-2022 годы</t>
  </si>
  <si>
    <t>Таблица № 2</t>
  </si>
  <si>
    <t>к краткосрочному  плану  реализации региональной программы капитального ремонта общего имущества в многоквартирных домах на территории муниципального образования  ЗАТО г. Радужный Владимирской области  на 2020 - 2022 годы</t>
  </si>
  <si>
    <t>Ресурсное обеспечение реализации краткосрочного плана реализации региональной программы капитального ремонта общего имущества в многоквартирных домах на территории ЗАТО г. Радужный  Владимирская область на 2020 - 2022 годы</t>
  </si>
  <si>
    <t>Светлана Павловна Гарипова,</t>
  </si>
  <si>
    <t xml:space="preserve"> 8(49254) 3 42 95</t>
  </si>
  <si>
    <t xml:space="preserve">Краткосрочный план реализации региональной программы капитального ремонта общего имущества 
в многоквартирных домах на территории муниципального образования ЗАТО г. Радужный  Владимирской области на 2020-2022 годы
</t>
  </si>
  <si>
    <t>( работы на многоквартирных домах, при ремонте которых подрядными организациями не устранены недостатки в установленные договорами сроки своими силами)</t>
  </si>
  <si>
    <t>Заместитель главы администрации города  по городскому хозяйству                                                                                                                      В. А. Попов</t>
  </si>
  <si>
    <t>Сведения о многоквартирных домах, 
включенных в  краткосрочный план реализации региональной программы капитального ремонта общего имущества в многоквартирных домах на территории муниципального образования  
ЗАТО г. Радужный Владимирской области  на 2020-2022 годы</t>
  </si>
  <si>
    <t>Приложение № 1
к постановлению администрации ЗАТО г. Радужный 
Владимирской области
от 22.04.2022  № 533</t>
  </si>
  <si>
    <t>Таблица 
к краткосрочному  плану  реализации региональной программы 
капитального ремонта общего имущества 
в многоквартирных домах на территории муниципального образования 
ЗАТО г. Радужный Владимирской области  на 2020 -2022 годы
( работы на многоквартирных домах, при ремонте которых подрядными организациями не устранены недостатки в установленные договорами сроки своими силами)
( в редакции постановления администрации ЗАТО г. Радужный Владимирской области  от 22.04.2022  № 533 )</t>
  </si>
  <si>
    <t>( в редакции постановления администрации ЗАТО  г. Радужный Владимирской области   от 22.04.2022  № 533 )</t>
  </si>
  <si>
    <t>к краткосрочному  плану  реализации региональной программы капитального ремонта общего имущества в многоквартирных домах на территории муниципального образования  ЗАТО г. Радужный Владимирской области  на 2020-2022 годы ( в редакции постановления администрации  ЗАТО  г. Радужный Владимирской области от 22.04.2022  № 533)</t>
  </si>
  <si>
    <t>Приложение  № 2
к постановлению администрации ЗАТО г. Радужный 
Владимирской области                                                               от   22.04.2022  № 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</si>
</sst>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0"/>
    <numFmt numFmtId="165" formatCode="###\ ###\ ###\ ##0.00"/>
    <numFmt numFmtId="166" formatCode="[$-419]General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36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4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5" fillId="0" borderId="0"/>
  </cellStyleXfs>
  <cellXfs count="16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Alignment="1">
      <alignment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13" fillId="0" borderId="1" xfId="5" applyFont="1" applyFill="1" applyBorder="1" applyAlignment="1">
      <alignment horizontal="center"/>
    </xf>
    <xf numFmtId="0" fontId="15" fillId="0" borderId="1" xfId="5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5" fillId="0" borderId="1" xfId="5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4" fontId="22" fillId="0" borderId="1" xfId="0" applyNumberFormat="1" applyFont="1" applyFill="1" applyBorder="1" applyAlignment="1">
      <alignment horizontal="right"/>
    </xf>
    <xf numFmtId="1" fontId="14" fillId="0" borderId="1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 applyAlignment="1">
      <alignment horizontal="right"/>
    </xf>
    <xf numFmtId="4" fontId="22" fillId="0" borderId="1" xfId="6" applyNumberFormat="1" applyFont="1" applyFill="1" applyBorder="1" applyAlignment="1">
      <alignment horizontal="right" wrapText="1"/>
    </xf>
    <xf numFmtId="3" fontId="22" fillId="0" borderId="1" xfId="0" applyNumberFormat="1" applyFont="1" applyFill="1" applyBorder="1" applyAlignment="1">
      <alignment horizontal="right" wrapText="1"/>
    </xf>
    <xf numFmtId="4" fontId="12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 wrapText="1"/>
    </xf>
    <xf numFmtId="0" fontId="19" fillId="0" borderId="0" xfId="0" applyFont="1"/>
    <xf numFmtId="0" fontId="12" fillId="0" borderId="1" xfId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/>
    </xf>
    <xf numFmtId="0" fontId="24" fillId="0" borderId="0" xfId="0" applyFont="1"/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1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left" wrapText="1"/>
    </xf>
    <xf numFmtId="165" fontId="12" fillId="0" borderId="1" xfId="0" applyNumberFormat="1" applyFont="1" applyFill="1" applyBorder="1" applyAlignment="1">
      <alignment horizontal="right"/>
    </xf>
    <xf numFmtId="1" fontId="12" fillId="0" borderId="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Fill="1"/>
    <xf numFmtId="0" fontId="14" fillId="0" borderId="0" xfId="0" applyFont="1"/>
    <xf numFmtId="0" fontId="14" fillId="0" borderId="1" xfId="4" applyFont="1" applyBorder="1" applyAlignment="1">
      <alignment horizontal="center" vertical="center"/>
    </xf>
    <xf numFmtId="1" fontId="14" fillId="0" borderId="1" xfId="4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right"/>
    </xf>
    <xf numFmtId="165" fontId="14" fillId="0" borderId="1" xfId="0" applyNumberFormat="1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21" fillId="0" borderId="0" xfId="0" applyFont="1"/>
    <xf numFmtId="3" fontId="14" fillId="0" borderId="1" xfId="0" applyNumberFormat="1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textRotation="90" wrapText="1"/>
    </xf>
    <xf numFmtId="2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textRotation="90" wrapText="1"/>
    </xf>
    <xf numFmtId="4" fontId="11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4" fontId="12" fillId="0" borderId="1" xfId="1" applyNumberFormat="1" applyFont="1" applyFill="1" applyBorder="1" applyAlignment="1">
      <alignment horizontal="center" vertical="center" textRotation="90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textRotation="90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right" vertical="center" textRotation="90" wrapText="1"/>
    </xf>
    <xf numFmtId="0" fontId="12" fillId="0" borderId="1" xfId="1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textRotation="90" wrapText="1"/>
    </xf>
    <xf numFmtId="0" fontId="2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8" fillId="0" borderId="12" xfId="0" applyFont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left" wrapText="1"/>
    </xf>
    <xf numFmtId="164" fontId="12" fillId="0" borderId="2" xfId="0" applyNumberFormat="1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textRotation="90" wrapText="1"/>
    </xf>
    <xf numFmtId="2" fontId="12" fillId="0" borderId="4" xfId="3" applyNumberFormat="1" applyFont="1" applyFill="1" applyBorder="1" applyAlignment="1">
      <alignment horizontal="center" vertical="center" textRotation="90" wrapText="1"/>
    </xf>
    <xf numFmtId="2" fontId="12" fillId="0" borderId="8" xfId="3" applyNumberFormat="1" applyFont="1" applyFill="1" applyBorder="1" applyAlignment="1">
      <alignment horizontal="center" vertical="center" textRotation="90" wrapText="1"/>
    </xf>
    <xf numFmtId="2" fontId="12" fillId="0" borderId="4" xfId="0" applyNumberFormat="1" applyFont="1" applyFill="1" applyBorder="1" applyAlignment="1">
      <alignment horizontal="center" vertical="center" textRotation="90" wrapText="1"/>
    </xf>
    <xf numFmtId="2" fontId="12" fillId="0" borderId="8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left" wrapText="1"/>
    </xf>
    <xf numFmtId="164" fontId="14" fillId="0" borderId="2" xfId="0" applyNumberFormat="1" applyFont="1" applyFill="1" applyBorder="1" applyAlignment="1">
      <alignment horizontal="left" wrapText="1"/>
    </xf>
    <xf numFmtId="0" fontId="14" fillId="0" borderId="4" xfId="4" applyFont="1" applyBorder="1" applyAlignment="1">
      <alignment horizontal="center" textRotation="90" wrapText="1"/>
    </xf>
    <xf numFmtId="0" fontId="14" fillId="0" borderId="5" xfId="4" applyFont="1" applyBorder="1" applyAlignment="1">
      <alignment horizontal="center" wrapText="1"/>
    </xf>
    <xf numFmtId="0" fontId="14" fillId="0" borderId="8" xfId="4" applyFont="1" applyBorder="1" applyAlignment="1">
      <alignment horizontal="center" wrapText="1"/>
    </xf>
    <xf numFmtId="0" fontId="14" fillId="0" borderId="5" xfId="4" applyFont="1" applyBorder="1" applyAlignment="1">
      <alignment horizontal="center" textRotation="90" wrapText="1"/>
    </xf>
    <xf numFmtId="0" fontId="14" fillId="0" borderId="8" xfId="4" applyFont="1" applyBorder="1" applyAlignment="1">
      <alignment horizontal="center" textRotation="90" wrapText="1"/>
    </xf>
    <xf numFmtId="0" fontId="14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textRotation="90" wrapText="1"/>
    </xf>
    <xf numFmtId="0" fontId="14" fillId="0" borderId="5" xfId="4" applyFont="1" applyBorder="1" applyAlignment="1">
      <alignment vertical="center" wrapText="1"/>
    </xf>
    <xf numFmtId="0" fontId="14" fillId="0" borderId="8" xfId="4" applyFont="1" applyBorder="1" applyAlignment="1">
      <alignment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11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vertical="center" wrapText="1"/>
    </xf>
    <xf numFmtId="0" fontId="14" fillId="0" borderId="1" xfId="4" applyFont="1" applyBorder="1" applyAlignment="1">
      <alignment vertical="center"/>
    </xf>
    <xf numFmtId="0" fontId="14" fillId="0" borderId="1" xfId="4" applyFont="1" applyBorder="1" applyAlignment="1">
      <alignment horizontal="center" vertical="center" textRotation="90" wrapText="1"/>
    </xf>
    <xf numFmtId="0" fontId="14" fillId="0" borderId="1" xfId="4" applyFont="1" applyBorder="1" applyAlignment="1">
      <alignment horizontal="center" textRotation="90" wrapText="1"/>
    </xf>
    <xf numFmtId="0" fontId="14" fillId="0" borderId="1" xfId="4" applyFont="1" applyBorder="1" applyAlignment="1">
      <alignment horizontal="center" wrapText="1"/>
    </xf>
    <xf numFmtId="0" fontId="14" fillId="0" borderId="8" xfId="4" applyFont="1" applyBorder="1" applyAlignment="1">
      <alignment horizontal="center" vertical="center"/>
    </xf>
    <xf numFmtId="0" fontId="14" fillId="0" borderId="8" xfId="4" applyFont="1" applyBorder="1" applyAlignment="1">
      <alignment vertical="center" wrapText="1"/>
    </xf>
  </cellXfs>
  <cellStyles count="7">
    <cellStyle name="Excel Built-in Normal" xfId="6"/>
    <cellStyle name="Обычный" xfId="0" builtinId="0"/>
    <cellStyle name="Обычный 11" xfId="3"/>
    <cellStyle name="Обычный 2" xfId="1"/>
    <cellStyle name="Обычный 2 8" xfId="4"/>
    <cellStyle name="Обычный 4 2 2 2" xfId="2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opLeftCell="R1" zoomScale="70" zoomScaleNormal="70" workbookViewId="0">
      <selection activeCell="AA1" sqref="AA1:AG1"/>
    </sheetView>
  </sheetViews>
  <sheetFormatPr defaultRowHeight="15" x14ac:dyDescent="0.25"/>
  <cols>
    <col min="1" max="1" width="15.42578125" style="4" bestFit="1" customWidth="1"/>
    <col min="2" max="2" width="41.7109375" style="4" customWidth="1"/>
    <col min="3" max="3" width="32.5703125" style="4" customWidth="1"/>
    <col min="4" max="4" width="21.5703125" style="4" customWidth="1"/>
    <col min="5" max="5" width="27.42578125" style="4" customWidth="1"/>
    <col min="6" max="6" width="26.140625" style="4" customWidth="1"/>
    <col min="7" max="7" width="26.85546875" style="4" customWidth="1"/>
    <col min="8" max="8" width="25.42578125" style="4" customWidth="1"/>
    <col min="9" max="9" width="12.7109375" style="4" customWidth="1"/>
    <col min="10" max="10" width="11.140625" style="4" customWidth="1"/>
    <col min="11" max="11" width="24.140625" style="4" customWidth="1"/>
    <col min="12" max="12" width="15" style="4" customWidth="1"/>
    <col min="13" max="13" width="25.140625" style="4" customWidth="1"/>
    <col min="14" max="14" width="19.42578125" style="4" bestFit="1" customWidth="1"/>
    <col min="15" max="15" width="22.140625" style="4" customWidth="1"/>
    <col min="16" max="16" width="16.5703125" style="4" customWidth="1"/>
    <col min="17" max="17" width="23.42578125" style="4" customWidth="1"/>
    <col min="18" max="18" width="13.140625" style="4" customWidth="1"/>
    <col min="19" max="19" width="24.5703125" style="4" customWidth="1"/>
    <col min="20" max="20" width="19.42578125" style="4" customWidth="1"/>
    <col min="21" max="21" width="27.28515625" style="4" customWidth="1"/>
    <col min="22" max="22" width="12" style="4" customWidth="1"/>
    <col min="23" max="24" width="19.42578125" style="4" bestFit="1" customWidth="1"/>
    <col min="25" max="25" width="17.28515625" style="4" customWidth="1"/>
    <col min="26" max="27" width="19.42578125" style="4" bestFit="1" customWidth="1"/>
    <col min="28" max="29" width="21.42578125" style="4" customWidth="1"/>
    <col min="30" max="30" width="15.42578125" style="4" customWidth="1"/>
    <col min="31" max="31" width="11.85546875" style="4" customWidth="1"/>
    <col min="32" max="32" width="22" style="4" bestFit="1" customWidth="1"/>
    <col min="33" max="33" width="13.7109375" style="4" customWidth="1"/>
    <col min="34" max="16384" width="9.140625" style="4"/>
  </cols>
  <sheetData>
    <row r="1" spans="1:33" ht="250.5" customHeight="1" x14ac:dyDescent="0.5">
      <c r="A1"/>
      <c r="B1" s="6"/>
      <c r="C1" s="7"/>
      <c r="D1" s="7"/>
      <c r="E1" s="8"/>
      <c r="F1" s="8"/>
      <c r="G1" s="8"/>
      <c r="H1" s="8"/>
      <c r="K1" s="7"/>
      <c r="P1" s="7"/>
      <c r="Q1" s="7"/>
      <c r="V1" s="9"/>
      <c r="W1" s="9"/>
      <c r="X1" s="9"/>
      <c r="Y1" s="9"/>
      <c r="Z1" s="9"/>
      <c r="AA1" s="73" t="s">
        <v>144</v>
      </c>
      <c r="AB1" s="73"/>
      <c r="AC1" s="73"/>
      <c r="AD1" s="73"/>
      <c r="AE1" s="73"/>
      <c r="AF1" s="73"/>
      <c r="AG1" s="73"/>
    </row>
    <row r="2" spans="1:33" ht="217.5" customHeight="1" x14ac:dyDescent="0.25">
      <c r="A2" s="74" t="s">
        <v>131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33" x14ac:dyDescent="0.25">
      <c r="A3" s="85" t="s">
        <v>0</v>
      </c>
      <c r="B3" s="87" t="s">
        <v>1</v>
      </c>
      <c r="C3" s="89" t="s">
        <v>2</v>
      </c>
      <c r="D3" s="87" t="s">
        <v>34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90" t="s">
        <v>3</v>
      </c>
      <c r="U3" s="90"/>
      <c r="V3" s="90"/>
      <c r="W3" s="90"/>
      <c r="X3" s="90"/>
      <c r="Y3" s="90"/>
      <c r="Z3" s="90"/>
      <c r="AA3" s="90"/>
      <c r="AB3" s="90"/>
      <c r="AC3" s="90"/>
      <c r="AD3" s="90"/>
      <c r="AE3" s="80" t="s">
        <v>4</v>
      </c>
      <c r="AF3" s="80" t="s">
        <v>5</v>
      </c>
      <c r="AG3" s="80" t="s">
        <v>6</v>
      </c>
    </row>
    <row r="4" spans="1:33" s="7" customFormat="1" ht="31.5" x14ac:dyDescent="0.5">
      <c r="A4" s="85"/>
      <c r="B4" s="87"/>
      <c r="C4" s="89"/>
      <c r="D4" s="81" t="s">
        <v>7</v>
      </c>
      <c r="E4" s="81"/>
      <c r="F4" s="81"/>
      <c r="G4" s="81"/>
      <c r="H4" s="81"/>
      <c r="I4" s="81"/>
      <c r="J4" s="81" t="s">
        <v>8</v>
      </c>
      <c r="K4" s="81"/>
      <c r="L4" s="81" t="s">
        <v>9</v>
      </c>
      <c r="M4" s="81"/>
      <c r="N4" s="81" t="s">
        <v>10</v>
      </c>
      <c r="O4" s="81"/>
      <c r="P4" s="81" t="s">
        <v>11</v>
      </c>
      <c r="Q4" s="81"/>
      <c r="R4" s="81" t="s">
        <v>12</v>
      </c>
      <c r="S4" s="81"/>
      <c r="T4" s="82" t="s">
        <v>13</v>
      </c>
      <c r="U4" s="83" t="s">
        <v>14</v>
      </c>
      <c r="V4" s="82" t="s">
        <v>15</v>
      </c>
      <c r="W4" s="91" t="s">
        <v>16</v>
      </c>
      <c r="X4" s="82" t="s">
        <v>17</v>
      </c>
      <c r="Y4" s="82" t="s">
        <v>18</v>
      </c>
      <c r="Z4" s="83" t="s">
        <v>19</v>
      </c>
      <c r="AA4" s="83" t="s">
        <v>20</v>
      </c>
      <c r="AB4" s="82" t="s">
        <v>21</v>
      </c>
      <c r="AC4" s="92" t="s">
        <v>22</v>
      </c>
      <c r="AD4" s="83" t="s">
        <v>23</v>
      </c>
      <c r="AE4" s="80"/>
      <c r="AF4" s="80"/>
      <c r="AG4" s="80"/>
    </row>
    <row r="5" spans="1:33" s="7" customFormat="1" ht="71.25" customHeight="1" x14ac:dyDescent="0.5">
      <c r="A5" s="85"/>
      <c r="B5" s="87"/>
      <c r="C5" s="89"/>
      <c r="D5" s="84" t="s">
        <v>24</v>
      </c>
      <c r="E5" s="84" t="s">
        <v>25</v>
      </c>
      <c r="F5" s="84" t="s">
        <v>26</v>
      </c>
      <c r="G5" s="84" t="s">
        <v>27</v>
      </c>
      <c r="H5" s="84" t="s">
        <v>28</v>
      </c>
      <c r="I5" s="84" t="s">
        <v>29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83"/>
      <c r="V5" s="82"/>
      <c r="W5" s="91"/>
      <c r="X5" s="82"/>
      <c r="Y5" s="82"/>
      <c r="Z5" s="83"/>
      <c r="AA5" s="83"/>
      <c r="AB5" s="82"/>
      <c r="AC5" s="92"/>
      <c r="AD5" s="83"/>
      <c r="AE5" s="80"/>
      <c r="AF5" s="80"/>
      <c r="AG5" s="80"/>
    </row>
    <row r="6" spans="1:33" s="7" customFormat="1" ht="61.5" customHeight="1" x14ac:dyDescent="0.5">
      <c r="A6" s="85"/>
      <c r="B6" s="87"/>
      <c r="C6" s="89"/>
      <c r="D6" s="84"/>
      <c r="E6" s="84"/>
      <c r="F6" s="84"/>
      <c r="G6" s="84"/>
      <c r="H6" s="84"/>
      <c r="I6" s="84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83"/>
      <c r="V6" s="82"/>
      <c r="W6" s="91"/>
      <c r="X6" s="82"/>
      <c r="Y6" s="82"/>
      <c r="Z6" s="83"/>
      <c r="AA6" s="83"/>
      <c r="AB6" s="82"/>
      <c r="AC6" s="92"/>
      <c r="AD6" s="83"/>
      <c r="AE6" s="80"/>
      <c r="AF6" s="80"/>
      <c r="AG6" s="80"/>
    </row>
    <row r="7" spans="1:33" s="7" customFormat="1" ht="58.5" customHeight="1" x14ac:dyDescent="0.5">
      <c r="A7" s="85"/>
      <c r="B7" s="87"/>
      <c r="C7" s="89"/>
      <c r="D7" s="84"/>
      <c r="E7" s="84"/>
      <c r="F7" s="84"/>
      <c r="G7" s="84"/>
      <c r="H7" s="84"/>
      <c r="I7" s="84"/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  <c r="U7" s="83"/>
      <c r="V7" s="82"/>
      <c r="W7" s="91"/>
      <c r="X7" s="82"/>
      <c r="Y7" s="82"/>
      <c r="Z7" s="83"/>
      <c r="AA7" s="83"/>
      <c r="AB7" s="82"/>
      <c r="AC7" s="92"/>
      <c r="AD7" s="83"/>
      <c r="AE7" s="80"/>
      <c r="AF7" s="80"/>
      <c r="AG7" s="80"/>
    </row>
    <row r="8" spans="1:33" s="7" customFormat="1" ht="64.5" customHeight="1" x14ac:dyDescent="0.5">
      <c r="A8" s="85"/>
      <c r="B8" s="87"/>
      <c r="C8" s="89"/>
      <c r="D8" s="84"/>
      <c r="E8" s="84"/>
      <c r="F8" s="84"/>
      <c r="G8" s="84"/>
      <c r="H8" s="84"/>
      <c r="I8" s="84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83"/>
      <c r="V8" s="82"/>
      <c r="W8" s="91"/>
      <c r="X8" s="82"/>
      <c r="Y8" s="82"/>
      <c r="Z8" s="83"/>
      <c r="AA8" s="83"/>
      <c r="AB8" s="82"/>
      <c r="AC8" s="92"/>
      <c r="AD8" s="83"/>
      <c r="AE8" s="80"/>
      <c r="AF8" s="80"/>
      <c r="AG8" s="80"/>
    </row>
    <row r="9" spans="1:33" s="7" customFormat="1" ht="31.5" x14ac:dyDescent="0.5">
      <c r="A9" s="86"/>
      <c r="B9" s="88"/>
      <c r="C9" s="16" t="s">
        <v>30</v>
      </c>
      <c r="D9" s="16" t="s">
        <v>30</v>
      </c>
      <c r="E9" s="16" t="s">
        <v>30</v>
      </c>
      <c r="F9" s="16" t="s">
        <v>30</v>
      </c>
      <c r="G9" s="16" t="s">
        <v>30</v>
      </c>
      <c r="H9" s="16" t="s">
        <v>30</v>
      </c>
      <c r="I9" s="16" t="s">
        <v>30</v>
      </c>
      <c r="J9" s="17" t="s">
        <v>31</v>
      </c>
      <c r="K9" s="18" t="s">
        <v>30</v>
      </c>
      <c r="L9" s="18" t="s">
        <v>32</v>
      </c>
      <c r="M9" s="18" t="s">
        <v>30</v>
      </c>
      <c r="N9" s="18" t="s">
        <v>32</v>
      </c>
      <c r="O9" s="18" t="s">
        <v>30</v>
      </c>
      <c r="P9" s="18" t="s">
        <v>32</v>
      </c>
      <c r="Q9" s="18" t="s">
        <v>30</v>
      </c>
      <c r="R9" s="18" t="s">
        <v>33</v>
      </c>
      <c r="S9" s="18" t="s">
        <v>30</v>
      </c>
      <c r="T9" s="18" t="s">
        <v>30</v>
      </c>
      <c r="U9" s="19" t="s">
        <v>30</v>
      </c>
      <c r="V9" s="18" t="s">
        <v>30</v>
      </c>
      <c r="W9" s="18" t="s">
        <v>30</v>
      </c>
      <c r="X9" s="16" t="s">
        <v>30</v>
      </c>
      <c r="Y9" s="18" t="s">
        <v>30</v>
      </c>
      <c r="Z9" s="18" t="s">
        <v>30</v>
      </c>
      <c r="AA9" s="18" t="s">
        <v>30</v>
      </c>
      <c r="AB9" s="18" t="s">
        <v>30</v>
      </c>
      <c r="AC9" s="16" t="s">
        <v>30</v>
      </c>
      <c r="AD9" s="18" t="s">
        <v>30</v>
      </c>
      <c r="AE9" s="80"/>
      <c r="AF9" s="80"/>
      <c r="AG9" s="80"/>
    </row>
    <row r="10" spans="1:33" ht="18.75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1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5">
        <v>31</v>
      </c>
      <c r="AF10" s="5">
        <v>32</v>
      </c>
      <c r="AG10" s="5">
        <v>33</v>
      </c>
    </row>
    <row r="11" spans="1:33" ht="83.25" customHeight="1" x14ac:dyDescent="0.4">
      <c r="A11" s="76" t="s">
        <v>104</v>
      </c>
      <c r="B11" s="77"/>
      <c r="C11" s="20">
        <f t="shared" ref="C11:AD11" si="0">SUM(C12:C16)</f>
        <v>11570369.789999999</v>
      </c>
      <c r="D11" s="21">
        <f t="shared" si="0"/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2">
        <f t="shared" si="0"/>
        <v>4</v>
      </c>
      <c r="K11" s="34">
        <f t="shared" si="0"/>
        <v>6300657.04</v>
      </c>
      <c r="L11" s="21">
        <f t="shared" si="0"/>
        <v>346.6</v>
      </c>
      <c r="M11" s="21">
        <f t="shared" si="0"/>
        <v>1209598.77</v>
      </c>
      <c r="N11" s="21">
        <f t="shared" si="0"/>
        <v>0</v>
      </c>
      <c r="O11" s="21">
        <f t="shared" si="0"/>
        <v>0</v>
      </c>
      <c r="P11" s="34">
        <f t="shared" si="0"/>
        <v>2995.9</v>
      </c>
      <c r="Q11" s="34">
        <f t="shared" si="0"/>
        <v>3560240.43</v>
      </c>
      <c r="R11" s="21">
        <f t="shared" si="0"/>
        <v>0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21">
        <f t="shared" si="0"/>
        <v>0</v>
      </c>
      <c r="X11" s="21">
        <f t="shared" si="0"/>
        <v>0</v>
      </c>
      <c r="Y11" s="21">
        <f t="shared" si="0"/>
        <v>0</v>
      </c>
      <c r="Z11" s="21">
        <f t="shared" si="0"/>
        <v>0</v>
      </c>
      <c r="AA11" s="21">
        <f t="shared" si="0"/>
        <v>0</v>
      </c>
      <c r="AB11" s="21">
        <f t="shared" si="0"/>
        <v>30765.46</v>
      </c>
      <c r="AC11" s="21">
        <f t="shared" si="0"/>
        <v>469108.09</v>
      </c>
      <c r="AD11" s="21">
        <f t="shared" si="0"/>
        <v>0</v>
      </c>
      <c r="AE11" s="23" t="s">
        <v>87</v>
      </c>
      <c r="AF11" s="23" t="s">
        <v>87</v>
      </c>
      <c r="AG11" s="24" t="s">
        <v>87</v>
      </c>
    </row>
    <row r="12" spans="1:33" ht="55.5" x14ac:dyDescent="0.4">
      <c r="A12" s="25">
        <v>1</v>
      </c>
      <c r="B12" s="26" t="s">
        <v>92</v>
      </c>
      <c r="C12" s="21">
        <f>D12+E12+F12+G12+H12+I12+K12+M12+O12+Q12+S12+T12+U12+V12+W12+X12+Y12+Z12+AA12+AB12+AC12+AD12</f>
        <v>1217400.68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2">
        <v>0</v>
      </c>
      <c r="K12" s="34">
        <v>0</v>
      </c>
      <c r="L12" s="27">
        <v>346.6</v>
      </c>
      <c r="M12" s="27">
        <v>1209598.77</v>
      </c>
      <c r="N12" s="21">
        <v>0</v>
      </c>
      <c r="O12" s="21">
        <v>0</v>
      </c>
      <c r="P12" s="34">
        <v>0</v>
      </c>
      <c r="Q12" s="34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7">
        <v>7801.91</v>
      </c>
      <c r="AC12" s="21">
        <v>0</v>
      </c>
      <c r="AD12" s="21">
        <v>0</v>
      </c>
      <c r="AE12" s="28" t="s">
        <v>80</v>
      </c>
      <c r="AF12" s="28">
        <v>2020</v>
      </c>
      <c r="AG12" s="29">
        <v>2020</v>
      </c>
    </row>
    <row r="13" spans="1:33" ht="55.5" x14ac:dyDescent="0.4">
      <c r="A13" s="25">
        <v>2</v>
      </c>
      <c r="B13" s="26" t="s">
        <v>93</v>
      </c>
      <c r="C13" s="21">
        <f>D13+E13+F13+G13+H13+I13+K13+M13+O13+Q13+S13+T13+U13+V13+W13+X13+Y13+Z13+AA13+AB13+AC13+AD13</f>
        <v>3757493.57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2">
        <v>0</v>
      </c>
      <c r="K13" s="34">
        <v>0</v>
      </c>
      <c r="L13" s="21">
        <v>0</v>
      </c>
      <c r="M13" s="21">
        <v>0</v>
      </c>
      <c r="N13" s="21">
        <v>0</v>
      </c>
      <c r="O13" s="21">
        <v>0</v>
      </c>
      <c r="P13" s="35">
        <v>2995.9</v>
      </c>
      <c r="Q13" s="36">
        <v>3560240.43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30">
        <v>22963.55</v>
      </c>
      <c r="AC13" s="27">
        <v>174289.59</v>
      </c>
      <c r="AD13" s="21">
        <v>0</v>
      </c>
      <c r="AE13" s="28">
        <v>2020</v>
      </c>
      <c r="AF13" s="28">
        <v>2020</v>
      </c>
      <c r="AG13" s="29">
        <v>2020</v>
      </c>
    </row>
    <row r="14" spans="1:33" ht="55.5" x14ac:dyDescent="0.4">
      <c r="A14" s="25">
        <v>3</v>
      </c>
      <c r="B14" s="26" t="s">
        <v>94</v>
      </c>
      <c r="C14" s="21">
        <f>D14+E14+F14+G14+H14+I14+K14+M14+O14+Q14+S14+T14+U14+V14+W14+X14+Y14+Z14+AA14+AB14+AC14+AD14</f>
        <v>174120.8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2">
        <v>0</v>
      </c>
      <c r="K14" s="34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f>ROUND(Q14*1.5%,2)</f>
        <v>0</v>
      </c>
      <c r="AC14" s="30">
        <v>174120.8</v>
      </c>
      <c r="AD14" s="21">
        <v>0</v>
      </c>
      <c r="AE14" s="28">
        <v>2020</v>
      </c>
      <c r="AF14" s="29" t="s">
        <v>80</v>
      </c>
      <c r="AG14" s="29" t="s">
        <v>80</v>
      </c>
    </row>
    <row r="15" spans="1:33" ht="55.5" x14ac:dyDescent="0.4">
      <c r="A15" s="25">
        <v>4</v>
      </c>
      <c r="B15" s="26" t="s">
        <v>97</v>
      </c>
      <c r="C15" s="21">
        <f>D15+E15+F15+G15+H15+I15+K15+M15+O15+Q15+S15+T15+U15+V15+W15+X15+Y15+Z15+AA15+AB15+AC15+AD15</f>
        <v>6300657.04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1">
        <v>4</v>
      </c>
      <c r="K15" s="35">
        <v>6300657.04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8" t="s">
        <v>80</v>
      </c>
      <c r="AF15" s="28">
        <v>2020</v>
      </c>
      <c r="AG15" s="29" t="s">
        <v>80</v>
      </c>
    </row>
    <row r="16" spans="1:33" ht="55.5" x14ac:dyDescent="0.4">
      <c r="A16" s="25">
        <v>5</v>
      </c>
      <c r="B16" s="26" t="s">
        <v>84</v>
      </c>
      <c r="C16" s="21">
        <f>D16+E16+F16+G16+H16+I16+K16+M16+O16+Q16+S16+T16+U16+V16+W16+X16+Y16+Z16+AA16+AB16+AC16+AD16</f>
        <v>120697.7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2">
        <v>0</v>
      </c>
      <c r="K16" s="34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120697.7</v>
      </c>
      <c r="AD16" s="21">
        <v>0</v>
      </c>
      <c r="AE16" s="28">
        <v>2020</v>
      </c>
      <c r="AF16" s="29" t="s">
        <v>80</v>
      </c>
      <c r="AG16" s="29" t="s">
        <v>80</v>
      </c>
    </row>
    <row r="17" spans="1:33" ht="73.5" customHeight="1" x14ac:dyDescent="0.4">
      <c r="A17" s="76" t="s">
        <v>102</v>
      </c>
      <c r="B17" s="77"/>
      <c r="C17" s="20">
        <f t="shared" ref="C17:AD17" si="1">SUM(C18:C32)</f>
        <v>102677042.25999999</v>
      </c>
      <c r="D17" s="21">
        <f t="shared" si="1"/>
        <v>988552.94</v>
      </c>
      <c r="E17" s="34">
        <f t="shared" si="1"/>
        <v>2392274.61</v>
      </c>
      <c r="F17" s="21">
        <f t="shared" si="1"/>
        <v>2926412.4</v>
      </c>
      <c r="G17" s="34">
        <f t="shared" si="1"/>
        <v>1290609.53</v>
      </c>
      <c r="H17" s="34">
        <f t="shared" si="1"/>
        <v>4151514.4</v>
      </c>
      <c r="I17" s="21">
        <f t="shared" si="1"/>
        <v>0</v>
      </c>
      <c r="J17" s="22">
        <f t="shared" si="1"/>
        <v>40</v>
      </c>
      <c r="K17" s="34">
        <f t="shared" si="1"/>
        <v>87928522.5</v>
      </c>
      <c r="L17" s="21">
        <f t="shared" si="1"/>
        <v>0</v>
      </c>
      <c r="M17" s="21">
        <f t="shared" si="1"/>
        <v>0</v>
      </c>
      <c r="N17" s="21">
        <f t="shared" si="1"/>
        <v>0</v>
      </c>
      <c r="O17" s="21">
        <f t="shared" si="1"/>
        <v>0</v>
      </c>
      <c r="P17" s="21">
        <f t="shared" si="1"/>
        <v>0</v>
      </c>
      <c r="Q17" s="21">
        <f t="shared" si="1"/>
        <v>0</v>
      </c>
      <c r="R17" s="21">
        <f t="shared" si="1"/>
        <v>0</v>
      </c>
      <c r="S17" s="21">
        <f t="shared" si="1"/>
        <v>0</v>
      </c>
      <c r="T17" s="21">
        <f t="shared" si="1"/>
        <v>0</v>
      </c>
      <c r="U17" s="21">
        <f t="shared" si="1"/>
        <v>0</v>
      </c>
      <c r="V17" s="21">
        <f t="shared" si="1"/>
        <v>0</v>
      </c>
      <c r="W17" s="21">
        <f t="shared" si="1"/>
        <v>0</v>
      </c>
      <c r="X17" s="21">
        <f t="shared" si="1"/>
        <v>0</v>
      </c>
      <c r="Y17" s="21">
        <f t="shared" si="1"/>
        <v>0</v>
      </c>
      <c r="Z17" s="21">
        <f t="shared" si="1"/>
        <v>0</v>
      </c>
      <c r="AA17" s="21">
        <f t="shared" si="1"/>
        <v>0</v>
      </c>
      <c r="AB17" s="34">
        <f t="shared" si="1"/>
        <v>1338488.8599999999</v>
      </c>
      <c r="AC17" s="34">
        <f t="shared" si="1"/>
        <v>1660667.02</v>
      </c>
      <c r="AD17" s="21">
        <f t="shared" si="1"/>
        <v>0</v>
      </c>
      <c r="AE17" s="23" t="s">
        <v>87</v>
      </c>
      <c r="AF17" s="23" t="s">
        <v>87</v>
      </c>
      <c r="AG17" s="24" t="s">
        <v>87</v>
      </c>
    </row>
    <row r="18" spans="1:33" ht="55.5" x14ac:dyDescent="0.4">
      <c r="A18" s="25">
        <v>1</v>
      </c>
      <c r="B18" s="26" t="s">
        <v>84</v>
      </c>
      <c r="C18" s="21">
        <f t="shared" ref="C18:C32" si="2">D18+E18+F18+G18+H18+I18+K18+M18+O18+Q18+S18+T18+U18+V18+W18+X18+Y18+Z18+AA18+AB18+AC18+AD18</f>
        <v>6784672.5999999996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2">
        <v>4</v>
      </c>
      <c r="K18" s="34">
        <v>6784672.5999999996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8" t="s">
        <v>80</v>
      </c>
      <c r="AF18" s="28">
        <v>2021</v>
      </c>
      <c r="AG18" s="29" t="s">
        <v>80</v>
      </c>
    </row>
    <row r="19" spans="1:33" ht="55.5" x14ac:dyDescent="0.4">
      <c r="A19" s="25">
        <v>2</v>
      </c>
      <c r="B19" s="26" t="s">
        <v>98</v>
      </c>
      <c r="C19" s="21">
        <f t="shared" si="2"/>
        <v>209745.8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2">
        <v>0</v>
      </c>
      <c r="K19" s="34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7">
        <v>209745.8</v>
      </c>
      <c r="AD19" s="21">
        <v>0</v>
      </c>
      <c r="AE19" s="28">
        <v>2021</v>
      </c>
      <c r="AF19" s="29" t="s">
        <v>80</v>
      </c>
      <c r="AG19" s="29" t="s">
        <v>80</v>
      </c>
    </row>
    <row r="20" spans="1:33" ht="55.5" x14ac:dyDescent="0.4">
      <c r="A20" s="25">
        <v>3</v>
      </c>
      <c r="B20" s="26" t="s">
        <v>99</v>
      </c>
      <c r="C20" s="21">
        <f t="shared" si="2"/>
        <v>100016.58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2">
        <v>0</v>
      </c>
      <c r="K20" s="34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7">
        <v>100016.58</v>
      </c>
      <c r="AD20" s="21">
        <v>0</v>
      </c>
      <c r="AE20" s="28">
        <v>2021</v>
      </c>
      <c r="AF20" s="29" t="s">
        <v>80</v>
      </c>
      <c r="AG20" s="29" t="s">
        <v>80</v>
      </c>
    </row>
    <row r="21" spans="1:33" ht="55.5" x14ac:dyDescent="0.4">
      <c r="A21" s="25">
        <v>4</v>
      </c>
      <c r="B21" s="26" t="s">
        <v>95</v>
      </c>
      <c r="C21" s="21">
        <f t="shared" si="2"/>
        <v>11924723.139999999</v>
      </c>
      <c r="D21" s="27">
        <v>988552.94</v>
      </c>
      <c r="E21" s="27">
        <v>2392274.61</v>
      </c>
      <c r="F21" s="27">
        <v>2926412.4</v>
      </c>
      <c r="G21" s="27">
        <v>1290609.53</v>
      </c>
      <c r="H21" s="27">
        <v>4151514.4</v>
      </c>
      <c r="I21" s="21">
        <v>0</v>
      </c>
      <c r="J21" s="22">
        <v>0</v>
      </c>
      <c r="K21" s="34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7">
        <v>175359.25999999998</v>
      </c>
      <c r="AC21" s="21">
        <v>0</v>
      </c>
      <c r="AD21" s="21">
        <v>0</v>
      </c>
      <c r="AE21" s="29" t="s">
        <v>80</v>
      </c>
      <c r="AF21" s="28">
        <v>2021</v>
      </c>
      <c r="AG21" s="29">
        <v>2021</v>
      </c>
    </row>
    <row r="22" spans="1:33" ht="55.5" x14ac:dyDescent="0.4">
      <c r="A22" s="25">
        <v>5</v>
      </c>
      <c r="B22" s="26" t="s">
        <v>96</v>
      </c>
      <c r="C22" s="21">
        <f t="shared" si="2"/>
        <v>3601876.7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31">
        <v>2</v>
      </c>
      <c r="K22" s="35">
        <v>3601876.7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9" t="s">
        <v>80</v>
      </c>
      <c r="AF22" s="28">
        <v>2021</v>
      </c>
      <c r="AG22" s="29" t="s">
        <v>80</v>
      </c>
    </row>
    <row r="23" spans="1:33" ht="55.5" x14ac:dyDescent="0.4">
      <c r="A23" s="25">
        <v>6</v>
      </c>
      <c r="B23" s="26" t="s">
        <v>110</v>
      </c>
      <c r="C23" s="21">
        <f t="shared" si="2"/>
        <v>199983.54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22">
        <v>0</v>
      </c>
      <c r="K23" s="34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7">
        <v>199983.54</v>
      </c>
      <c r="AD23" s="21">
        <v>0</v>
      </c>
      <c r="AE23" s="28">
        <v>2021</v>
      </c>
      <c r="AF23" s="29" t="s">
        <v>80</v>
      </c>
      <c r="AG23" s="29" t="s">
        <v>80</v>
      </c>
    </row>
    <row r="24" spans="1:33" ht="55.5" x14ac:dyDescent="0.4">
      <c r="A24" s="25">
        <v>7</v>
      </c>
      <c r="B24" s="26" t="s">
        <v>83</v>
      </c>
      <c r="C24" s="21">
        <f t="shared" si="2"/>
        <v>8896983.8100000024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33">
        <v>4</v>
      </c>
      <c r="K24" s="36">
        <v>8643580.8000000007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129653.71</v>
      </c>
      <c r="AC24" s="27">
        <v>123749.3</v>
      </c>
      <c r="AD24" s="21">
        <v>0</v>
      </c>
      <c r="AE24" s="28">
        <v>2021</v>
      </c>
      <c r="AF24" s="28">
        <v>2021</v>
      </c>
      <c r="AG24" s="28">
        <v>2021</v>
      </c>
    </row>
    <row r="25" spans="1:33" ht="55.5" x14ac:dyDescent="0.4">
      <c r="A25" s="25">
        <v>8</v>
      </c>
      <c r="B25" s="26" t="s">
        <v>85</v>
      </c>
      <c r="C25" s="21">
        <f t="shared" si="2"/>
        <v>8896957.6300000008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33">
        <v>4</v>
      </c>
      <c r="K25" s="36">
        <v>8643580.8000000007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129653.71</v>
      </c>
      <c r="AC25" s="27">
        <v>123723.12</v>
      </c>
      <c r="AD25" s="21">
        <v>0</v>
      </c>
      <c r="AE25" s="28">
        <v>2021</v>
      </c>
      <c r="AF25" s="28">
        <v>2021</v>
      </c>
      <c r="AG25" s="28">
        <v>2021</v>
      </c>
    </row>
    <row r="26" spans="1:33" ht="55.5" x14ac:dyDescent="0.4">
      <c r="A26" s="25">
        <v>9</v>
      </c>
      <c r="B26" s="26" t="s">
        <v>115</v>
      </c>
      <c r="C26" s="21">
        <f t="shared" si="2"/>
        <v>6695766.4000000004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33">
        <v>3</v>
      </c>
      <c r="K26" s="36">
        <v>6482685.6000000006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97240.28</v>
      </c>
      <c r="AC26" s="27">
        <v>115840.52</v>
      </c>
      <c r="AD26" s="21">
        <v>0</v>
      </c>
      <c r="AE26" s="28">
        <v>2021</v>
      </c>
      <c r="AF26" s="28">
        <v>2021</v>
      </c>
      <c r="AG26" s="28">
        <v>2021</v>
      </c>
    </row>
    <row r="27" spans="1:33" ht="55.5" x14ac:dyDescent="0.4">
      <c r="A27" s="25">
        <v>10</v>
      </c>
      <c r="B27" s="26" t="s">
        <v>116</v>
      </c>
      <c r="C27" s="21">
        <f t="shared" si="2"/>
        <v>8897105.9300000016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33">
        <v>4</v>
      </c>
      <c r="K27" s="36">
        <v>8643580.8000000007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129653.71</v>
      </c>
      <c r="AC27" s="27">
        <v>123871.42</v>
      </c>
      <c r="AD27" s="21">
        <v>0</v>
      </c>
      <c r="AE27" s="28">
        <v>2021</v>
      </c>
      <c r="AF27" s="28">
        <v>2021</v>
      </c>
      <c r="AG27" s="28">
        <v>2021</v>
      </c>
    </row>
    <row r="28" spans="1:33" ht="55.5" x14ac:dyDescent="0.4">
      <c r="A28" s="25">
        <v>11</v>
      </c>
      <c r="B28" s="26" t="s">
        <v>118</v>
      </c>
      <c r="C28" s="21">
        <f t="shared" si="2"/>
        <v>15913354.199999999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2">
        <v>6</v>
      </c>
      <c r="K28" s="34">
        <v>15527628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232914.42</v>
      </c>
      <c r="AC28" s="21">
        <v>152811.78</v>
      </c>
      <c r="AD28" s="21">
        <v>0</v>
      </c>
      <c r="AE28" s="28">
        <v>2021</v>
      </c>
      <c r="AF28" s="28">
        <v>2021</v>
      </c>
      <c r="AG28" s="28">
        <v>2021</v>
      </c>
    </row>
    <row r="29" spans="1:33" ht="55.5" x14ac:dyDescent="0.4">
      <c r="A29" s="25">
        <v>12</v>
      </c>
      <c r="B29" s="26" t="s">
        <v>119</v>
      </c>
      <c r="C29" s="21">
        <f t="shared" si="2"/>
        <v>2348330.0499999998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2">
        <v>1</v>
      </c>
      <c r="K29" s="34">
        <v>2207168.4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33107.53</v>
      </c>
      <c r="AC29" s="21">
        <v>108054.12</v>
      </c>
      <c r="AD29" s="21">
        <v>0</v>
      </c>
      <c r="AE29" s="28">
        <v>2021</v>
      </c>
      <c r="AF29" s="28">
        <v>2021</v>
      </c>
      <c r="AG29" s="28">
        <v>2021</v>
      </c>
    </row>
    <row r="30" spans="1:33" ht="55.5" x14ac:dyDescent="0.4">
      <c r="A30" s="25">
        <v>13</v>
      </c>
      <c r="B30" s="26" t="s">
        <v>120</v>
      </c>
      <c r="C30" s="21">
        <f t="shared" si="2"/>
        <v>11753185.870000001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2">
        <v>5</v>
      </c>
      <c r="K30" s="34">
        <v>11432166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171482.49</v>
      </c>
      <c r="AC30" s="27">
        <v>149537.38</v>
      </c>
      <c r="AD30" s="21">
        <v>0</v>
      </c>
      <c r="AE30" s="28">
        <v>2021</v>
      </c>
      <c r="AF30" s="28">
        <v>2021</v>
      </c>
      <c r="AG30" s="28">
        <v>2021</v>
      </c>
    </row>
    <row r="31" spans="1:33" ht="55.5" x14ac:dyDescent="0.4">
      <c r="A31" s="25">
        <v>14</v>
      </c>
      <c r="B31" s="26" t="s">
        <v>121</v>
      </c>
      <c r="C31" s="21">
        <f t="shared" si="2"/>
        <v>9401945.0700000003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2">
        <v>4</v>
      </c>
      <c r="K31" s="34">
        <v>9134438.4000000004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137016.57999999999</v>
      </c>
      <c r="AC31" s="21">
        <v>130490.09</v>
      </c>
      <c r="AD31" s="21">
        <v>0</v>
      </c>
      <c r="AE31" s="28">
        <v>2021</v>
      </c>
      <c r="AF31" s="28">
        <v>2021</v>
      </c>
      <c r="AG31" s="28">
        <v>2021</v>
      </c>
    </row>
    <row r="32" spans="1:33" ht="55.5" x14ac:dyDescent="0.4">
      <c r="A32" s="25">
        <v>15</v>
      </c>
      <c r="B32" s="26" t="s">
        <v>122</v>
      </c>
      <c r="C32" s="21">
        <f t="shared" si="2"/>
        <v>7052394.9399999995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2">
        <v>3</v>
      </c>
      <c r="K32" s="34">
        <v>6827144.3999999994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102407.17</v>
      </c>
      <c r="AC32" s="21">
        <v>122843.37</v>
      </c>
      <c r="AD32" s="21">
        <v>0</v>
      </c>
      <c r="AE32" s="28">
        <v>2021</v>
      </c>
      <c r="AF32" s="28">
        <v>2021</v>
      </c>
      <c r="AG32" s="28">
        <v>2021</v>
      </c>
    </row>
    <row r="33" spans="1:33" ht="69.75" customHeight="1" x14ac:dyDescent="0.4">
      <c r="A33" s="78" t="s">
        <v>103</v>
      </c>
      <c r="B33" s="79"/>
      <c r="C33" s="20">
        <f t="shared" ref="C33:AD33" si="3">SUM(C34:C40)</f>
        <v>98868726.679999992</v>
      </c>
      <c r="D33" s="34">
        <f t="shared" si="3"/>
        <v>2633423.2000000002</v>
      </c>
      <c r="E33" s="34">
        <f t="shared" si="3"/>
        <v>4684129.43</v>
      </c>
      <c r="F33" s="34">
        <f t="shared" si="3"/>
        <v>21872780.07</v>
      </c>
      <c r="G33" s="21">
        <f t="shared" si="3"/>
        <v>2884591.81</v>
      </c>
      <c r="H33" s="21">
        <f t="shared" si="3"/>
        <v>4236453.4799999995</v>
      </c>
      <c r="I33" s="21">
        <f t="shared" si="3"/>
        <v>0</v>
      </c>
      <c r="J33" s="22">
        <f t="shared" si="3"/>
        <v>0</v>
      </c>
      <c r="K33" s="21">
        <f t="shared" si="3"/>
        <v>0</v>
      </c>
      <c r="L33" s="34">
        <f t="shared" si="3"/>
        <v>2148</v>
      </c>
      <c r="M33" s="34">
        <f t="shared" si="3"/>
        <v>17898215.32</v>
      </c>
      <c r="N33" s="21">
        <f t="shared" si="3"/>
        <v>0</v>
      </c>
      <c r="O33" s="21">
        <f t="shared" si="3"/>
        <v>0</v>
      </c>
      <c r="P33" s="34">
        <f t="shared" si="3"/>
        <v>21592.12</v>
      </c>
      <c r="Q33" s="34">
        <f t="shared" si="3"/>
        <v>42169424.390000001</v>
      </c>
      <c r="R33" s="21">
        <f t="shared" si="3"/>
        <v>0</v>
      </c>
      <c r="S33" s="21">
        <f t="shared" si="3"/>
        <v>0</v>
      </c>
      <c r="T33" s="21">
        <f t="shared" si="3"/>
        <v>0</v>
      </c>
      <c r="U33" s="21">
        <f t="shared" si="3"/>
        <v>0</v>
      </c>
      <c r="V33" s="21">
        <f t="shared" si="3"/>
        <v>0</v>
      </c>
      <c r="W33" s="21">
        <f t="shared" si="3"/>
        <v>0</v>
      </c>
      <c r="X33" s="21">
        <f t="shared" si="3"/>
        <v>0</v>
      </c>
      <c r="Y33" s="21">
        <f t="shared" si="3"/>
        <v>0</v>
      </c>
      <c r="Z33" s="21">
        <f t="shared" si="3"/>
        <v>0</v>
      </c>
      <c r="AA33" s="21">
        <f t="shared" si="3"/>
        <v>0</v>
      </c>
      <c r="AB33" s="34">
        <f t="shared" si="3"/>
        <v>1589860.0600000003</v>
      </c>
      <c r="AC33" s="21">
        <f t="shared" si="3"/>
        <v>899848.92</v>
      </c>
      <c r="AD33" s="21">
        <f t="shared" si="3"/>
        <v>0</v>
      </c>
      <c r="AE33" s="23" t="s">
        <v>87</v>
      </c>
      <c r="AF33" s="23" t="s">
        <v>87</v>
      </c>
      <c r="AG33" s="24" t="s">
        <v>87</v>
      </c>
    </row>
    <row r="34" spans="1:33" ht="55.5" x14ac:dyDescent="0.4">
      <c r="A34" s="25">
        <v>1</v>
      </c>
      <c r="B34" s="26" t="s">
        <v>100</v>
      </c>
      <c r="C34" s="21">
        <f t="shared" ref="C34:C40" si="4">D34+E34+F34+G34+H34+I34+K34+M34+O34+Q34+S34+T34+U34+V34+W34+X34+Y34+Z34+AA34+AB34+AC34+AD34</f>
        <v>29636300.269999996</v>
      </c>
      <c r="D34" s="34">
        <v>2110804.58</v>
      </c>
      <c r="E34" s="34">
        <v>3307357.09</v>
      </c>
      <c r="F34" s="34">
        <v>18553352.050000001</v>
      </c>
      <c r="G34" s="21">
        <v>2004830.79</v>
      </c>
      <c r="H34" s="21">
        <v>3002985.84</v>
      </c>
      <c r="I34" s="21">
        <v>0</v>
      </c>
      <c r="J34" s="22">
        <v>0</v>
      </c>
      <c r="K34" s="21">
        <v>0</v>
      </c>
      <c r="L34" s="34">
        <v>0</v>
      </c>
      <c r="M34" s="34">
        <v>0</v>
      </c>
      <c r="N34" s="21">
        <v>0</v>
      </c>
      <c r="O34" s="21">
        <v>0</v>
      </c>
      <c r="P34" s="34">
        <v>0</v>
      </c>
      <c r="Q34" s="34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f t="shared" ref="AB34:AB35" si="5">ROUND(M34*1.0593%,2)+ROUND(D34*1.0593%,2)+ROUND(E34*1.0593%,2)+ROUND(F34*1.0593%,2)+ROUND(G34*1.0593%,2)+ROUND(H34*1.0593%,2)+ROUND(I34*1.0593%,2)+ROUND(K34*1.0593%,2)+ROUND(O34*1.0593%,2)+ROUND(Q34*1.0593%,2)+ROUND(S34*1.0593%,2)+ROUND(T34*1.0593%,2)+ROUND(U34*1.0593%,2)+ROUND(V34*1.0593%,2)+ROUND(W34*1.0593%,2)+ROUND(X34*1.0593%,2)+ROUND(Y34*1.0593%,2)+ROUND(Z34*1.0593%,2)+ROUND(AA34*1.0593%,2)</f>
        <v>306978.03999999998</v>
      </c>
      <c r="AC34" s="21">
        <v>349991.88</v>
      </c>
      <c r="AD34" s="21">
        <v>0</v>
      </c>
      <c r="AE34" s="28">
        <v>2022</v>
      </c>
      <c r="AF34" s="28">
        <v>2022</v>
      </c>
      <c r="AG34" s="29">
        <v>2022</v>
      </c>
    </row>
    <row r="35" spans="1:33" ht="55.5" x14ac:dyDescent="0.4">
      <c r="A35" s="25">
        <v>2</v>
      </c>
      <c r="B35" s="26" t="s">
        <v>101</v>
      </c>
      <c r="C35" s="21">
        <f t="shared" si="4"/>
        <v>15286136.5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2">
        <v>0</v>
      </c>
      <c r="K35" s="21">
        <v>0</v>
      </c>
      <c r="L35" s="34">
        <v>0</v>
      </c>
      <c r="M35" s="34">
        <v>0</v>
      </c>
      <c r="N35" s="21">
        <v>0</v>
      </c>
      <c r="O35" s="21">
        <v>0</v>
      </c>
      <c r="P35" s="34">
        <v>7435.5</v>
      </c>
      <c r="Q35" s="34">
        <v>14756296.800000001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f t="shared" si="5"/>
        <v>156313.45000000001</v>
      </c>
      <c r="AC35" s="21">
        <v>373526.25</v>
      </c>
      <c r="AD35" s="21">
        <v>0</v>
      </c>
      <c r="AE35" s="28">
        <v>2022</v>
      </c>
      <c r="AF35" s="28">
        <v>2022</v>
      </c>
      <c r="AG35" s="29">
        <v>2022</v>
      </c>
    </row>
    <row r="36" spans="1:33" ht="55.5" x14ac:dyDescent="0.4">
      <c r="A36" s="25">
        <v>3</v>
      </c>
      <c r="B36" s="26" t="s">
        <v>99</v>
      </c>
      <c r="C36" s="21">
        <f t="shared" si="4"/>
        <v>6980448.8600000003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2">
        <v>0</v>
      </c>
      <c r="K36" s="21">
        <v>0</v>
      </c>
      <c r="L36" s="34">
        <v>0</v>
      </c>
      <c r="M36" s="34">
        <v>0</v>
      </c>
      <c r="N36" s="21">
        <v>0</v>
      </c>
      <c r="O36" s="21">
        <v>0</v>
      </c>
      <c r="P36" s="34">
        <v>2476.9</v>
      </c>
      <c r="Q36" s="34">
        <v>6834197.04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f t="shared" ref="AB36:AB40" si="6">ROUND(M36*2.14%,2)+ROUND(D36*2.14%,2)+ROUND(E36*2.14%,2)+ROUND(F36*2.14%,2)+ROUND(G36*2.14%,2)+ROUND(H36*2.14%,2)+ROUND(I36*2.14%,2)+ROUND(K36*2.14%,2)+ROUND(O36*2.14%,2)+ROUND(Q36*2.14%,2)+ROUND(S36*2.14%,2)+ROUND(T36*2.14%,2)+ROUND(U36*2.14%,2)+ROUND(V36*2.14%,2)+ROUND(W36*2.14%,2)+ROUND(X36*2.14%,2)+ROUND(Y36*2.14%,2)+ROUND(Z36*2.14%,2)+ROUND(AA36*2.14%,2)</f>
        <v>146251.82</v>
      </c>
      <c r="AC36" s="30">
        <v>0</v>
      </c>
      <c r="AD36" s="21">
        <v>0</v>
      </c>
      <c r="AE36" s="29" t="s">
        <v>80</v>
      </c>
      <c r="AF36" s="28">
        <v>2022</v>
      </c>
      <c r="AG36" s="29">
        <v>2022</v>
      </c>
    </row>
    <row r="37" spans="1:33" ht="55.5" x14ac:dyDescent="0.4">
      <c r="A37" s="25">
        <v>4</v>
      </c>
      <c r="B37" s="26" t="s">
        <v>114</v>
      </c>
      <c r="C37" s="21">
        <f t="shared" si="4"/>
        <v>18457567.919999998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22">
        <v>0</v>
      </c>
      <c r="K37" s="21">
        <v>0</v>
      </c>
      <c r="L37" s="34">
        <v>2148</v>
      </c>
      <c r="M37" s="34">
        <v>17898215.32</v>
      </c>
      <c r="N37" s="21">
        <v>0</v>
      </c>
      <c r="O37" s="21">
        <v>0</v>
      </c>
      <c r="P37" s="34">
        <v>0</v>
      </c>
      <c r="Q37" s="34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f t="shared" si="6"/>
        <v>383021.81</v>
      </c>
      <c r="AC37" s="27">
        <v>176330.79</v>
      </c>
      <c r="AD37" s="21">
        <v>0</v>
      </c>
      <c r="AE37" s="28">
        <v>2022</v>
      </c>
      <c r="AF37" s="28">
        <v>2022</v>
      </c>
      <c r="AG37" s="29">
        <v>2022</v>
      </c>
    </row>
    <row r="38" spans="1:33" ht="55.5" x14ac:dyDescent="0.4">
      <c r="A38" s="25">
        <v>5</v>
      </c>
      <c r="B38" s="26" t="s">
        <v>98</v>
      </c>
      <c r="C38" s="21">
        <f t="shared" si="4"/>
        <v>7488953.4699999997</v>
      </c>
      <c r="D38" s="21">
        <v>522618.62</v>
      </c>
      <c r="E38" s="21">
        <v>1376772.34</v>
      </c>
      <c r="F38" s="21">
        <v>3319428.02</v>
      </c>
      <c r="G38" s="21">
        <v>879761.02</v>
      </c>
      <c r="H38" s="21">
        <v>1233467.6399999999</v>
      </c>
      <c r="I38" s="21">
        <v>0</v>
      </c>
      <c r="J38" s="22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34">
        <v>0</v>
      </c>
      <c r="Q38" s="34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f t="shared" si="6"/>
        <v>156905.82999999999</v>
      </c>
      <c r="AC38" s="30">
        <v>0</v>
      </c>
      <c r="AD38" s="21">
        <v>0</v>
      </c>
      <c r="AE38" s="29" t="s">
        <v>80</v>
      </c>
      <c r="AF38" s="28">
        <v>2022</v>
      </c>
      <c r="AG38" s="29">
        <v>2022</v>
      </c>
    </row>
    <row r="39" spans="1:33" ht="55.5" x14ac:dyDescent="0.4">
      <c r="A39" s="25">
        <v>6</v>
      </c>
      <c r="B39" s="26" t="s">
        <v>110</v>
      </c>
      <c r="C39" s="21">
        <f t="shared" si="4"/>
        <v>6613806.0499999998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22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34">
        <v>3083.72</v>
      </c>
      <c r="Q39" s="34">
        <v>6475236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f t="shared" si="6"/>
        <v>138570.04999999999</v>
      </c>
      <c r="AC39" s="30">
        <v>0</v>
      </c>
      <c r="AD39" s="21">
        <v>0</v>
      </c>
      <c r="AE39" s="29" t="s">
        <v>80</v>
      </c>
      <c r="AF39" s="28">
        <v>2022</v>
      </c>
      <c r="AG39" s="29">
        <v>2022</v>
      </c>
    </row>
    <row r="40" spans="1:33" ht="55.5" x14ac:dyDescent="0.4">
      <c r="A40" s="25">
        <v>7</v>
      </c>
      <c r="B40" s="26" t="s">
        <v>94</v>
      </c>
      <c r="C40" s="21">
        <f t="shared" si="4"/>
        <v>14405513.610000001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2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34">
        <v>8596</v>
      </c>
      <c r="Q40" s="35">
        <v>14103694.550000001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f t="shared" si="6"/>
        <v>301819.06</v>
      </c>
      <c r="AC40" s="30">
        <v>0</v>
      </c>
      <c r="AD40" s="21">
        <v>0</v>
      </c>
      <c r="AE40" s="29" t="s">
        <v>80</v>
      </c>
      <c r="AF40" s="28">
        <v>2022</v>
      </c>
      <c r="AG40" s="29">
        <v>2022</v>
      </c>
    </row>
    <row r="42" spans="1:33" ht="50.25" x14ac:dyDescent="0.7">
      <c r="A42" s="75" t="s">
        <v>142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</row>
    <row r="43" spans="1:33" x14ac:dyDescent="0.25">
      <c r="A43"/>
      <c r="B43" s="10"/>
    </row>
    <row r="44" spans="1:33" ht="30.75" x14ac:dyDescent="0.45">
      <c r="A44" s="11" t="s">
        <v>132</v>
      </c>
      <c r="B44" s="10"/>
    </row>
  </sheetData>
  <autoFilter ref="A11:AG11"/>
  <mergeCells count="37">
    <mergeCell ref="A3:A9"/>
    <mergeCell ref="B3:B9"/>
    <mergeCell ref="C3:C8"/>
    <mergeCell ref="D3:S3"/>
    <mergeCell ref="T3:AD3"/>
    <mergeCell ref="V4:V8"/>
    <mergeCell ref="W4:W8"/>
    <mergeCell ref="X4:X8"/>
    <mergeCell ref="Y4:Y8"/>
    <mergeCell ref="H5:H8"/>
    <mergeCell ref="I5:I8"/>
    <mergeCell ref="Z4:Z8"/>
    <mergeCell ref="AA4:AA8"/>
    <mergeCell ref="AB4:AB8"/>
    <mergeCell ref="AC4:AC8"/>
    <mergeCell ref="AE3:AE9"/>
    <mergeCell ref="AD4:AD8"/>
    <mergeCell ref="D5:D8"/>
    <mergeCell ref="E5:E8"/>
    <mergeCell ref="F5:F8"/>
    <mergeCell ref="G5:G8"/>
    <mergeCell ref="AA1:AG1"/>
    <mergeCell ref="A2:AG2"/>
    <mergeCell ref="A42:AE42"/>
    <mergeCell ref="A11:B11"/>
    <mergeCell ref="A33:B33"/>
    <mergeCell ref="A17:B17"/>
    <mergeCell ref="AF3:AF9"/>
    <mergeCell ref="AG3:AG9"/>
    <mergeCell ref="D4:I4"/>
    <mergeCell ref="J4:K8"/>
    <mergeCell ref="L4:M8"/>
    <mergeCell ref="N4:O8"/>
    <mergeCell ref="P4:Q8"/>
    <mergeCell ref="R4:S8"/>
    <mergeCell ref="T4:T8"/>
    <mergeCell ref="U4:U8"/>
  </mergeCells>
  <pageMargins left="0.7" right="0.7" top="0.75" bottom="0.75" header="0.3" footer="0.3"/>
  <pageSetup paperSize="9" scale="1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zoomScale="55" zoomScaleNormal="55" workbookViewId="0">
      <selection activeCell="N5" sqref="N5:N8"/>
    </sheetView>
  </sheetViews>
  <sheetFormatPr defaultRowHeight="15" x14ac:dyDescent="0.25"/>
  <cols>
    <col min="1" max="1" width="12.5703125" style="4" customWidth="1"/>
    <col min="2" max="2" width="59.42578125" style="4" customWidth="1"/>
    <col min="3" max="3" width="15.85546875" style="4" customWidth="1"/>
    <col min="4" max="4" width="17.85546875" style="4" customWidth="1"/>
    <col min="5" max="5" width="35.5703125" style="4" customWidth="1"/>
    <col min="6" max="6" width="16.85546875" style="4" customWidth="1"/>
    <col min="7" max="7" width="17" style="4" customWidth="1"/>
    <col min="8" max="8" width="23.85546875" style="4" customWidth="1"/>
    <col min="9" max="9" width="22.5703125" style="4" customWidth="1"/>
    <col min="10" max="10" width="22.42578125" style="4" customWidth="1"/>
    <col min="11" max="11" width="18.85546875" style="4" customWidth="1"/>
    <col min="12" max="12" width="18" style="4" customWidth="1"/>
    <col min="13" max="13" width="19.140625" style="4" customWidth="1"/>
    <col min="14" max="14" width="64.28515625" style="4" customWidth="1"/>
    <col min="15" max="15" width="27.42578125" style="4" customWidth="1"/>
    <col min="16" max="18" width="27.42578125" style="4" hidden="1" customWidth="1"/>
    <col min="19" max="19" width="26.28515625" style="4" customWidth="1"/>
    <col min="20" max="20" width="18.85546875" style="4" customWidth="1"/>
  </cols>
  <sheetData>
    <row r="1" spans="1:20" ht="63.75" customHeight="1" x14ac:dyDescent="0.45">
      <c r="M1" s="93" t="s">
        <v>133</v>
      </c>
      <c r="N1" s="93"/>
      <c r="O1" s="93"/>
      <c r="P1" s="93"/>
      <c r="Q1" s="93"/>
      <c r="R1" s="93"/>
      <c r="S1" s="93"/>
      <c r="T1" s="93"/>
    </row>
    <row r="2" spans="1:20" ht="48" customHeight="1" x14ac:dyDescent="0.25">
      <c r="M2" s="94" t="s">
        <v>147</v>
      </c>
      <c r="N2" s="94"/>
      <c r="O2" s="94"/>
      <c r="P2" s="94"/>
      <c r="Q2" s="94"/>
      <c r="R2" s="94"/>
      <c r="S2" s="94"/>
      <c r="T2" s="94"/>
    </row>
    <row r="3" spans="1:20" ht="192.75" customHeight="1" x14ac:dyDescent="0.25">
      <c r="M3" s="94"/>
      <c r="N3" s="94"/>
      <c r="O3" s="94"/>
      <c r="P3" s="94"/>
      <c r="Q3" s="94"/>
      <c r="R3" s="94"/>
      <c r="S3" s="94"/>
      <c r="T3" s="94"/>
    </row>
    <row r="4" spans="1:20" ht="188.25" customHeight="1" x14ac:dyDescent="0.25">
      <c r="A4" s="95" t="s">
        <v>134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37" customFormat="1" ht="96.75" customHeight="1" x14ac:dyDescent="0.4">
      <c r="A5" s="101" t="s">
        <v>0</v>
      </c>
      <c r="B5" s="101" t="s">
        <v>35</v>
      </c>
      <c r="C5" s="101" t="s">
        <v>36</v>
      </c>
      <c r="D5" s="101"/>
      <c r="E5" s="100" t="s">
        <v>37</v>
      </c>
      <c r="F5" s="100" t="s">
        <v>38</v>
      </c>
      <c r="G5" s="100" t="s">
        <v>39</v>
      </c>
      <c r="H5" s="100" t="s">
        <v>40</v>
      </c>
      <c r="I5" s="101" t="s">
        <v>41</v>
      </c>
      <c r="J5" s="101"/>
      <c r="K5" s="106" t="s">
        <v>42</v>
      </c>
      <c r="L5" s="108" t="s">
        <v>43</v>
      </c>
      <c r="M5" s="108" t="s">
        <v>44</v>
      </c>
      <c r="N5" s="101" t="s">
        <v>45</v>
      </c>
      <c r="O5" s="99" t="s">
        <v>46</v>
      </c>
      <c r="P5" s="99"/>
      <c r="Q5" s="99"/>
      <c r="R5" s="99"/>
      <c r="S5" s="98" t="s">
        <v>47</v>
      </c>
      <c r="T5" s="98" t="s">
        <v>48</v>
      </c>
    </row>
    <row r="6" spans="1:20" s="37" customFormat="1" ht="26.25" x14ac:dyDescent="0.4">
      <c r="A6" s="101"/>
      <c r="B6" s="101"/>
      <c r="C6" s="100" t="s">
        <v>49</v>
      </c>
      <c r="D6" s="100" t="s">
        <v>50</v>
      </c>
      <c r="E6" s="101"/>
      <c r="F6" s="101"/>
      <c r="G6" s="101"/>
      <c r="H6" s="101"/>
      <c r="I6" s="100" t="s">
        <v>51</v>
      </c>
      <c r="J6" s="100" t="s">
        <v>52</v>
      </c>
      <c r="K6" s="107"/>
      <c r="L6" s="108"/>
      <c r="M6" s="108"/>
      <c r="N6" s="101"/>
      <c r="O6" s="98" t="s">
        <v>51</v>
      </c>
      <c r="P6" s="98" t="s">
        <v>53</v>
      </c>
      <c r="Q6" s="98" t="s">
        <v>54</v>
      </c>
      <c r="R6" s="98" t="s">
        <v>55</v>
      </c>
      <c r="S6" s="99"/>
      <c r="T6" s="99"/>
    </row>
    <row r="7" spans="1:20" s="37" customFormat="1" ht="258.75" customHeight="1" x14ac:dyDescent="0.4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7"/>
      <c r="L7" s="108"/>
      <c r="M7" s="108"/>
      <c r="N7" s="101"/>
      <c r="O7" s="99"/>
      <c r="P7" s="98"/>
      <c r="Q7" s="98"/>
      <c r="R7" s="98"/>
      <c r="S7" s="99"/>
      <c r="T7" s="99"/>
    </row>
    <row r="8" spans="1:20" s="37" customFormat="1" ht="26.25" x14ac:dyDescent="0.4">
      <c r="A8" s="102"/>
      <c r="B8" s="102"/>
      <c r="C8" s="102"/>
      <c r="D8" s="102"/>
      <c r="E8" s="101"/>
      <c r="F8" s="102"/>
      <c r="G8" s="102"/>
      <c r="H8" s="38" t="s">
        <v>32</v>
      </c>
      <c r="I8" s="38" t="s">
        <v>32</v>
      </c>
      <c r="J8" s="38" t="s">
        <v>32</v>
      </c>
      <c r="K8" s="39" t="s">
        <v>56</v>
      </c>
      <c r="L8" s="108"/>
      <c r="M8" s="108"/>
      <c r="N8" s="102"/>
      <c r="O8" s="40" t="s">
        <v>30</v>
      </c>
      <c r="P8" s="40" t="s">
        <v>30</v>
      </c>
      <c r="Q8" s="40" t="s">
        <v>30</v>
      </c>
      <c r="R8" s="40" t="s">
        <v>30</v>
      </c>
      <c r="S8" s="40" t="s">
        <v>57</v>
      </c>
      <c r="T8" s="40" t="s">
        <v>57</v>
      </c>
    </row>
    <row r="9" spans="1:20" s="37" customFormat="1" ht="26.25" x14ac:dyDescent="0.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9">
        <v>11</v>
      </c>
      <c r="L9" s="38">
        <v>12</v>
      </c>
      <c r="M9" s="38">
        <v>13</v>
      </c>
      <c r="N9" s="38">
        <v>14</v>
      </c>
      <c r="O9" s="103">
        <v>15</v>
      </c>
      <c r="P9" s="104"/>
      <c r="Q9" s="104"/>
      <c r="R9" s="105"/>
      <c r="S9" s="38">
        <v>16</v>
      </c>
      <c r="T9" s="38">
        <v>17</v>
      </c>
    </row>
    <row r="10" spans="1:20" s="37" customFormat="1" ht="51" customHeight="1" x14ac:dyDescent="0.4">
      <c r="A10" s="96" t="s">
        <v>104</v>
      </c>
      <c r="B10" s="97"/>
      <c r="C10" s="41" t="s">
        <v>79</v>
      </c>
      <c r="D10" s="41" t="s">
        <v>79</v>
      </c>
      <c r="E10" s="41" t="s">
        <v>79</v>
      </c>
      <c r="F10" s="41" t="s">
        <v>79</v>
      </c>
      <c r="G10" s="41" t="s">
        <v>79</v>
      </c>
      <c r="H10" s="42">
        <f>SUM(H11:H15)</f>
        <v>38189.1</v>
      </c>
      <c r="I10" s="42">
        <f>SUM(I11:I15)</f>
        <v>33999.300000000003</v>
      </c>
      <c r="J10" s="42">
        <f>SUM(J11:J15)</f>
        <v>33586.1</v>
      </c>
      <c r="K10" s="43">
        <f>SUM(K11:K15)</f>
        <v>1569</v>
      </c>
      <c r="L10" s="41" t="s">
        <v>79</v>
      </c>
      <c r="M10" s="41" t="s">
        <v>79</v>
      </c>
      <c r="N10" s="15" t="s">
        <v>79</v>
      </c>
      <c r="O10" s="42">
        <v>11570369.789999999</v>
      </c>
      <c r="P10" s="42">
        <f>SUM(P11:P15)</f>
        <v>0</v>
      </c>
      <c r="Q10" s="42">
        <f>SUM(Q11:Q15)</f>
        <v>0</v>
      </c>
      <c r="R10" s="42">
        <v>26597638.940000001</v>
      </c>
      <c r="S10" s="44">
        <f>O10/H10</f>
        <v>302.975712703363</v>
      </c>
      <c r="T10" s="44">
        <f>MAX(T11:T15)</f>
        <v>5973.586655167127</v>
      </c>
    </row>
    <row r="11" spans="1:20" s="37" customFormat="1" ht="26.25" x14ac:dyDescent="0.4">
      <c r="A11" s="12">
        <v>1</v>
      </c>
      <c r="B11" s="45" t="s">
        <v>92</v>
      </c>
      <c r="C11" s="41">
        <v>1977</v>
      </c>
      <c r="D11" s="41">
        <v>2016</v>
      </c>
      <c r="E11" s="45" t="s">
        <v>90</v>
      </c>
      <c r="F11" s="41">
        <v>14</v>
      </c>
      <c r="G11" s="41" t="s">
        <v>111</v>
      </c>
      <c r="H11" s="44">
        <v>4634.7</v>
      </c>
      <c r="I11" s="44">
        <v>4158.8</v>
      </c>
      <c r="J11" s="44">
        <v>3801.6</v>
      </c>
      <c r="K11" s="43">
        <v>190</v>
      </c>
      <c r="L11" s="41" t="s">
        <v>105</v>
      </c>
      <c r="M11" s="41" t="s">
        <v>89</v>
      </c>
      <c r="N11" s="15" t="s">
        <v>91</v>
      </c>
      <c r="O11" s="44">
        <v>1217400.68</v>
      </c>
      <c r="P11" s="44">
        <v>0</v>
      </c>
      <c r="Q11" s="44">
        <v>0</v>
      </c>
      <c r="R11" s="44">
        <v>1217400.68</v>
      </c>
      <c r="S11" s="44">
        <f t="shared" ref="S11:S39" si="0">O11/H11</f>
        <v>262.67086974345699</v>
      </c>
      <c r="T11" s="44">
        <v>666.84921656202141</v>
      </c>
    </row>
    <row r="12" spans="1:20" s="37" customFormat="1" ht="26.25" x14ac:dyDescent="0.4">
      <c r="A12" s="12">
        <v>2</v>
      </c>
      <c r="B12" s="45" t="s">
        <v>93</v>
      </c>
      <c r="C12" s="41">
        <v>1982</v>
      </c>
      <c r="D12" s="41">
        <v>2016</v>
      </c>
      <c r="E12" s="45" t="s">
        <v>90</v>
      </c>
      <c r="F12" s="41">
        <v>5</v>
      </c>
      <c r="G12" s="41" t="s">
        <v>112</v>
      </c>
      <c r="H12" s="44">
        <v>3913.2</v>
      </c>
      <c r="I12" s="44">
        <v>3443.4</v>
      </c>
      <c r="J12" s="44">
        <v>3443.4</v>
      </c>
      <c r="K12" s="43">
        <v>152</v>
      </c>
      <c r="L12" s="41" t="s">
        <v>105</v>
      </c>
      <c r="M12" s="41" t="s">
        <v>89</v>
      </c>
      <c r="N12" s="15" t="s">
        <v>91</v>
      </c>
      <c r="O12" s="44">
        <v>3757493.57</v>
      </c>
      <c r="P12" s="44">
        <v>0</v>
      </c>
      <c r="Q12" s="44">
        <v>0</v>
      </c>
      <c r="R12" s="44">
        <v>3757493.57</v>
      </c>
      <c r="S12" s="44">
        <f t="shared" si="0"/>
        <v>960.20994837984256</v>
      </c>
      <c r="T12" s="44">
        <v>5973.586655167127</v>
      </c>
    </row>
    <row r="13" spans="1:20" s="37" customFormat="1" ht="26.25" x14ac:dyDescent="0.4">
      <c r="A13" s="12">
        <v>3</v>
      </c>
      <c r="B13" s="45" t="s">
        <v>94</v>
      </c>
      <c r="C13" s="41">
        <v>1995</v>
      </c>
      <c r="D13" s="41">
        <v>2015</v>
      </c>
      <c r="E13" s="45" t="s">
        <v>90</v>
      </c>
      <c r="F13" s="41">
        <v>9</v>
      </c>
      <c r="G13" s="41" t="s">
        <v>112</v>
      </c>
      <c r="H13" s="44">
        <v>12180.7</v>
      </c>
      <c r="I13" s="44">
        <v>10849.3</v>
      </c>
      <c r="J13" s="44">
        <v>10849.3</v>
      </c>
      <c r="K13" s="43">
        <v>500</v>
      </c>
      <c r="L13" s="41" t="s">
        <v>105</v>
      </c>
      <c r="M13" s="41" t="s">
        <v>89</v>
      </c>
      <c r="N13" s="15" t="s">
        <v>91</v>
      </c>
      <c r="O13" s="44">
        <v>174120.8</v>
      </c>
      <c r="P13" s="44">
        <v>0</v>
      </c>
      <c r="Q13" s="44">
        <v>0</v>
      </c>
      <c r="R13" s="44">
        <v>174120.8</v>
      </c>
      <c r="S13" s="44">
        <f t="shared" si="0"/>
        <v>14.294810643066489</v>
      </c>
      <c r="T13" s="44">
        <v>14.294810643066489</v>
      </c>
    </row>
    <row r="14" spans="1:20" s="37" customFormat="1" ht="26.25" x14ac:dyDescent="0.4">
      <c r="A14" s="12">
        <v>4</v>
      </c>
      <c r="B14" s="45" t="s">
        <v>97</v>
      </c>
      <c r="C14" s="41">
        <v>1981</v>
      </c>
      <c r="D14" s="41">
        <v>2015</v>
      </c>
      <c r="E14" s="45" t="s">
        <v>88</v>
      </c>
      <c r="F14" s="41">
        <v>9</v>
      </c>
      <c r="G14" s="41" t="s">
        <v>113</v>
      </c>
      <c r="H14" s="44">
        <v>8863.2999999999993</v>
      </c>
      <c r="I14" s="44">
        <v>7831.5</v>
      </c>
      <c r="J14" s="44">
        <v>7831.5</v>
      </c>
      <c r="K14" s="43">
        <v>357</v>
      </c>
      <c r="L14" s="41" t="s">
        <v>105</v>
      </c>
      <c r="M14" s="41" t="s">
        <v>89</v>
      </c>
      <c r="N14" s="15" t="s">
        <v>91</v>
      </c>
      <c r="O14" s="44">
        <v>6300657.04</v>
      </c>
      <c r="P14" s="44">
        <v>0</v>
      </c>
      <c r="Q14" s="44">
        <v>0</v>
      </c>
      <c r="R14" s="44">
        <v>6300657.04</v>
      </c>
      <c r="S14" s="44">
        <f t="shared" si="0"/>
        <v>710.87033497681455</v>
      </c>
      <c r="T14" s="44">
        <v>1109.2031184773166</v>
      </c>
    </row>
    <row r="15" spans="1:20" s="37" customFormat="1" ht="26.25" x14ac:dyDescent="0.4">
      <c r="A15" s="12">
        <v>5</v>
      </c>
      <c r="B15" s="45" t="s">
        <v>84</v>
      </c>
      <c r="C15" s="41">
        <v>1982</v>
      </c>
      <c r="D15" s="41">
        <v>2015</v>
      </c>
      <c r="E15" s="45" t="s">
        <v>106</v>
      </c>
      <c r="F15" s="41">
        <v>9</v>
      </c>
      <c r="G15" s="41" t="s">
        <v>113</v>
      </c>
      <c r="H15" s="44">
        <v>8597.2000000000007</v>
      </c>
      <c r="I15" s="44">
        <v>7716.3</v>
      </c>
      <c r="J15" s="44">
        <v>7660.3</v>
      </c>
      <c r="K15" s="43">
        <v>370</v>
      </c>
      <c r="L15" s="41" t="s">
        <v>105</v>
      </c>
      <c r="M15" s="41" t="s">
        <v>89</v>
      </c>
      <c r="N15" s="15" t="s">
        <v>91</v>
      </c>
      <c r="O15" s="44">
        <v>120697.7</v>
      </c>
      <c r="P15" s="44">
        <v>0</v>
      </c>
      <c r="Q15" s="44">
        <v>0</v>
      </c>
      <c r="R15" s="44">
        <v>120697.7</v>
      </c>
      <c r="S15" s="44">
        <f t="shared" si="0"/>
        <v>14.039187177220489</v>
      </c>
      <c r="T15" s="44">
        <v>14.039187177220489</v>
      </c>
    </row>
    <row r="16" spans="1:20" s="37" customFormat="1" ht="52.5" customHeight="1" x14ac:dyDescent="0.4">
      <c r="A16" s="96" t="s">
        <v>102</v>
      </c>
      <c r="B16" s="97"/>
      <c r="C16" s="41" t="s">
        <v>79</v>
      </c>
      <c r="D16" s="41" t="s">
        <v>79</v>
      </c>
      <c r="E16" s="41" t="s">
        <v>79</v>
      </c>
      <c r="F16" s="41" t="s">
        <v>79</v>
      </c>
      <c r="G16" s="41" t="s">
        <v>79</v>
      </c>
      <c r="H16" s="42">
        <f>SUM(H17:H31)</f>
        <v>117812.8</v>
      </c>
      <c r="I16" s="42">
        <f>SUM(I17:I31)</f>
        <v>102291.8</v>
      </c>
      <c r="J16" s="42">
        <f>SUM(J17:J31)</f>
        <v>96586</v>
      </c>
      <c r="K16" s="43">
        <f>SUM(K17:K31)</f>
        <v>2907</v>
      </c>
      <c r="L16" s="41" t="s">
        <v>79</v>
      </c>
      <c r="M16" s="41" t="s">
        <v>79</v>
      </c>
      <c r="N16" s="15" t="s">
        <v>79</v>
      </c>
      <c r="O16" s="42">
        <v>102677042.25999999</v>
      </c>
      <c r="P16" s="42">
        <f>SUM(P17:P19)</f>
        <v>4146432</v>
      </c>
      <c r="Q16" s="42">
        <f>SUM(Q17:Q19)</f>
        <v>0</v>
      </c>
      <c r="R16" s="42">
        <v>47943565.089999996</v>
      </c>
      <c r="S16" s="44">
        <f t="shared" si="0"/>
        <v>871.52705189928417</v>
      </c>
      <c r="T16" s="44">
        <f>MAX(T17:T31)</f>
        <v>5886.86</v>
      </c>
    </row>
    <row r="17" spans="1:20" s="37" customFormat="1" ht="26.25" x14ac:dyDescent="0.4">
      <c r="A17" s="12">
        <v>1</v>
      </c>
      <c r="B17" s="45" t="s">
        <v>84</v>
      </c>
      <c r="C17" s="41">
        <v>1982</v>
      </c>
      <c r="D17" s="41">
        <v>2015</v>
      </c>
      <c r="E17" s="45" t="s">
        <v>106</v>
      </c>
      <c r="F17" s="41">
        <v>9</v>
      </c>
      <c r="G17" s="41" t="s">
        <v>113</v>
      </c>
      <c r="H17" s="42">
        <v>8597.2000000000007</v>
      </c>
      <c r="I17" s="42">
        <v>7716.3</v>
      </c>
      <c r="J17" s="42">
        <v>7660.3</v>
      </c>
      <c r="K17" s="43">
        <v>370</v>
      </c>
      <c r="L17" s="41" t="s">
        <v>105</v>
      </c>
      <c r="M17" s="41" t="s">
        <v>89</v>
      </c>
      <c r="N17" s="15" t="s">
        <v>91</v>
      </c>
      <c r="O17" s="44">
        <v>6784672.5999999996</v>
      </c>
      <c r="P17" s="44">
        <v>4146432</v>
      </c>
      <c r="Q17" s="44">
        <v>0</v>
      </c>
      <c r="R17" s="44">
        <v>2638240.5999999996</v>
      </c>
      <c r="S17" s="44">
        <f t="shared" si="0"/>
        <v>789.17235844228344</v>
      </c>
      <c r="T17" s="44">
        <v>1143.5351044526124</v>
      </c>
    </row>
    <row r="18" spans="1:20" s="37" customFormat="1" ht="26.25" x14ac:dyDescent="0.4">
      <c r="A18" s="12">
        <v>2</v>
      </c>
      <c r="B18" s="45" t="s">
        <v>98</v>
      </c>
      <c r="C18" s="41">
        <v>1981</v>
      </c>
      <c r="D18" s="41">
        <v>2015</v>
      </c>
      <c r="E18" s="45" t="s">
        <v>106</v>
      </c>
      <c r="F18" s="41">
        <v>5</v>
      </c>
      <c r="G18" s="41" t="s">
        <v>112</v>
      </c>
      <c r="H18" s="42">
        <v>3965.2</v>
      </c>
      <c r="I18" s="42">
        <v>3485.8</v>
      </c>
      <c r="J18" s="42">
        <v>3424</v>
      </c>
      <c r="K18" s="43">
        <v>178</v>
      </c>
      <c r="L18" s="41" t="s">
        <v>105</v>
      </c>
      <c r="M18" s="41" t="s">
        <v>89</v>
      </c>
      <c r="N18" s="15" t="s">
        <v>108</v>
      </c>
      <c r="O18" s="44">
        <v>209745.8</v>
      </c>
      <c r="P18" s="44">
        <v>0</v>
      </c>
      <c r="Q18" s="44">
        <v>0</v>
      </c>
      <c r="R18" s="44">
        <v>209745.8</v>
      </c>
      <c r="S18" s="44">
        <f t="shared" si="0"/>
        <v>52.896650862503783</v>
      </c>
      <c r="T18" s="46">
        <v>52.896650862503783</v>
      </c>
    </row>
    <row r="19" spans="1:20" s="37" customFormat="1" ht="26.25" x14ac:dyDescent="0.4">
      <c r="A19" s="12">
        <v>3</v>
      </c>
      <c r="B19" s="45" t="s">
        <v>99</v>
      </c>
      <c r="C19" s="41">
        <v>1973</v>
      </c>
      <c r="D19" s="41">
        <v>2017</v>
      </c>
      <c r="E19" s="45" t="s">
        <v>106</v>
      </c>
      <c r="F19" s="41">
        <v>5</v>
      </c>
      <c r="G19" s="41" t="s">
        <v>112</v>
      </c>
      <c r="H19" s="42">
        <v>3822.6</v>
      </c>
      <c r="I19" s="42">
        <v>3360.4</v>
      </c>
      <c r="J19" s="42">
        <v>3360.4</v>
      </c>
      <c r="K19" s="43">
        <v>155</v>
      </c>
      <c r="L19" s="41" t="s">
        <v>105</v>
      </c>
      <c r="M19" s="41" t="s">
        <v>89</v>
      </c>
      <c r="N19" s="15" t="s">
        <v>108</v>
      </c>
      <c r="O19" s="44">
        <v>100016.58</v>
      </c>
      <c r="P19" s="44">
        <v>0</v>
      </c>
      <c r="Q19" s="44">
        <v>0</v>
      </c>
      <c r="R19" s="44">
        <v>100016.58</v>
      </c>
      <c r="S19" s="44">
        <f t="shared" si="0"/>
        <v>26.164542458012871</v>
      </c>
      <c r="T19" s="46">
        <v>26.164542458012871</v>
      </c>
    </row>
    <row r="20" spans="1:20" s="37" customFormat="1" ht="26.25" x14ac:dyDescent="0.4">
      <c r="A20" s="12">
        <v>4</v>
      </c>
      <c r="B20" s="45" t="s">
        <v>95</v>
      </c>
      <c r="C20" s="41">
        <v>1979</v>
      </c>
      <c r="D20" s="41">
        <v>2016</v>
      </c>
      <c r="E20" s="45" t="s">
        <v>106</v>
      </c>
      <c r="F20" s="41">
        <v>9</v>
      </c>
      <c r="G20" s="41" t="s">
        <v>113</v>
      </c>
      <c r="H20" s="44">
        <v>7590.3</v>
      </c>
      <c r="I20" s="44">
        <v>7004.9</v>
      </c>
      <c r="J20" s="44">
        <v>6957</v>
      </c>
      <c r="K20" s="43">
        <v>363</v>
      </c>
      <c r="L20" s="41" t="s">
        <v>105</v>
      </c>
      <c r="M20" s="41" t="s">
        <v>89</v>
      </c>
      <c r="N20" s="15" t="s">
        <v>91</v>
      </c>
      <c r="O20" s="44">
        <v>11924723.139999999</v>
      </c>
      <c r="P20" s="44">
        <v>0</v>
      </c>
      <c r="Q20" s="44">
        <v>0</v>
      </c>
      <c r="R20" s="44">
        <v>12101795.75</v>
      </c>
      <c r="S20" s="44">
        <f t="shared" si="0"/>
        <v>1571.047671370038</v>
      </c>
      <c r="T20" s="44">
        <v>5886.86</v>
      </c>
    </row>
    <row r="21" spans="1:20" s="37" customFormat="1" ht="26.25" x14ac:dyDescent="0.4">
      <c r="A21" s="12">
        <v>5</v>
      </c>
      <c r="B21" s="45" t="s">
        <v>96</v>
      </c>
      <c r="C21" s="41">
        <v>1985</v>
      </c>
      <c r="D21" s="41">
        <v>2018</v>
      </c>
      <c r="E21" s="45" t="s">
        <v>88</v>
      </c>
      <c r="F21" s="41">
        <v>9</v>
      </c>
      <c r="G21" s="41" t="s">
        <v>111</v>
      </c>
      <c r="H21" s="42">
        <v>5367.9</v>
      </c>
      <c r="I21" s="42">
        <v>4145.6000000000004</v>
      </c>
      <c r="J21" s="42">
        <v>3643.5</v>
      </c>
      <c r="K21" s="43">
        <v>300</v>
      </c>
      <c r="L21" s="41" t="s">
        <v>105</v>
      </c>
      <c r="M21" s="41" t="s">
        <v>89</v>
      </c>
      <c r="N21" s="15" t="s">
        <v>107</v>
      </c>
      <c r="O21" s="44">
        <v>3601876.7</v>
      </c>
      <c r="P21" s="44">
        <v>0</v>
      </c>
      <c r="Q21" s="44">
        <v>0</v>
      </c>
      <c r="R21" s="44">
        <v>3601876.7</v>
      </c>
      <c r="S21" s="44">
        <f t="shared" si="0"/>
        <v>671.00294342294012</v>
      </c>
      <c r="T21" s="44">
        <v>915.73986102572712</v>
      </c>
    </row>
    <row r="22" spans="1:20" s="37" customFormat="1" ht="26.25" x14ac:dyDescent="0.4">
      <c r="A22" s="12">
        <v>6</v>
      </c>
      <c r="B22" s="45" t="s">
        <v>110</v>
      </c>
      <c r="C22" s="41">
        <v>1975</v>
      </c>
      <c r="D22" s="41"/>
      <c r="E22" s="45" t="s">
        <v>106</v>
      </c>
      <c r="F22" s="41" t="s">
        <v>112</v>
      </c>
      <c r="G22" s="41" t="s">
        <v>112</v>
      </c>
      <c r="H22" s="44">
        <v>5911.9</v>
      </c>
      <c r="I22" s="44">
        <v>3394.8</v>
      </c>
      <c r="J22" s="44">
        <v>3394.8</v>
      </c>
      <c r="K22" s="43">
        <v>170</v>
      </c>
      <c r="L22" s="41" t="s">
        <v>105</v>
      </c>
      <c r="M22" s="41" t="s">
        <v>89</v>
      </c>
      <c r="N22" s="15" t="s">
        <v>91</v>
      </c>
      <c r="O22" s="44">
        <v>199983.54</v>
      </c>
      <c r="P22" s="44">
        <v>0</v>
      </c>
      <c r="Q22" s="44">
        <v>0</v>
      </c>
      <c r="R22" s="44">
        <v>199983.54</v>
      </c>
      <c r="S22" s="44">
        <f t="shared" si="0"/>
        <v>33.827287335712718</v>
      </c>
      <c r="T22" s="46">
        <v>33.827287335712718</v>
      </c>
    </row>
    <row r="23" spans="1:20" s="37" customFormat="1" ht="26.25" x14ac:dyDescent="0.4">
      <c r="A23" s="12">
        <v>7</v>
      </c>
      <c r="B23" s="45" t="s">
        <v>83</v>
      </c>
      <c r="C23" s="41">
        <v>1981</v>
      </c>
      <c r="D23" s="41"/>
      <c r="E23" s="45" t="s">
        <v>106</v>
      </c>
      <c r="F23" s="41">
        <v>9</v>
      </c>
      <c r="G23" s="41" t="s">
        <v>113</v>
      </c>
      <c r="H23" s="44">
        <v>8719.1</v>
      </c>
      <c r="I23" s="44">
        <v>7825</v>
      </c>
      <c r="J23" s="44">
        <v>7825</v>
      </c>
      <c r="K23" s="43">
        <v>380</v>
      </c>
      <c r="L23" s="41" t="s">
        <v>105</v>
      </c>
      <c r="M23" s="41" t="s">
        <v>89</v>
      </c>
      <c r="N23" s="15" t="s">
        <v>91</v>
      </c>
      <c r="O23" s="44">
        <v>8896983.8100000024</v>
      </c>
      <c r="P23" s="44">
        <v>0</v>
      </c>
      <c r="Q23" s="44">
        <v>0</v>
      </c>
      <c r="R23" s="44">
        <v>8896983.8100000024</v>
      </c>
      <c r="S23" s="44">
        <f t="shared" si="0"/>
        <v>1020.4016251677355</v>
      </c>
      <c r="T23" s="44">
        <v>1127.547567982934</v>
      </c>
    </row>
    <row r="24" spans="1:20" s="37" customFormat="1" ht="26.25" x14ac:dyDescent="0.4">
      <c r="A24" s="12">
        <v>8</v>
      </c>
      <c r="B24" s="45" t="s">
        <v>85</v>
      </c>
      <c r="C24" s="41">
        <v>1983</v>
      </c>
      <c r="D24" s="41"/>
      <c r="E24" s="45" t="s">
        <v>106</v>
      </c>
      <c r="F24" s="41">
        <v>9</v>
      </c>
      <c r="G24" s="41" t="s">
        <v>113</v>
      </c>
      <c r="H24" s="44">
        <v>8604</v>
      </c>
      <c r="I24" s="44">
        <v>7732.2</v>
      </c>
      <c r="J24" s="44">
        <v>7732.2</v>
      </c>
      <c r="K24" s="43">
        <v>380</v>
      </c>
      <c r="L24" s="41" t="s">
        <v>105</v>
      </c>
      <c r="M24" s="41" t="s">
        <v>89</v>
      </c>
      <c r="N24" s="15" t="s">
        <v>91</v>
      </c>
      <c r="O24" s="44">
        <v>8896957.6300000008</v>
      </c>
      <c r="P24" s="44">
        <v>0</v>
      </c>
      <c r="Q24" s="44">
        <v>0</v>
      </c>
      <c r="R24" s="44">
        <v>8896957.6300000008</v>
      </c>
      <c r="S24" s="44">
        <f t="shared" si="0"/>
        <v>1034.0490039516505</v>
      </c>
      <c r="T24" s="44">
        <v>1142.6313342631333</v>
      </c>
    </row>
    <row r="25" spans="1:20" s="37" customFormat="1" ht="26.25" x14ac:dyDescent="0.4">
      <c r="A25" s="12">
        <v>9</v>
      </c>
      <c r="B25" s="45" t="s">
        <v>115</v>
      </c>
      <c r="C25" s="41">
        <v>1984</v>
      </c>
      <c r="D25" s="41"/>
      <c r="E25" s="45" t="s">
        <v>106</v>
      </c>
      <c r="F25" s="41">
        <v>9</v>
      </c>
      <c r="G25" s="41" t="s">
        <v>117</v>
      </c>
      <c r="H25" s="42">
        <v>9052.5</v>
      </c>
      <c r="I25" s="42">
        <v>5819.6</v>
      </c>
      <c r="J25" s="42">
        <v>5819.6</v>
      </c>
      <c r="K25" s="43">
        <v>262</v>
      </c>
      <c r="L25" s="41" t="s">
        <v>105</v>
      </c>
      <c r="M25" s="41" t="s">
        <v>89</v>
      </c>
      <c r="N25" s="15" t="s">
        <v>91</v>
      </c>
      <c r="O25" s="44">
        <v>6695766.4000000004</v>
      </c>
      <c r="P25" s="44">
        <v>0</v>
      </c>
      <c r="Q25" s="44">
        <v>0</v>
      </c>
      <c r="R25" s="44">
        <v>6695766.4000000004</v>
      </c>
      <c r="S25" s="44">
        <f t="shared" si="0"/>
        <v>739.65936481634913</v>
      </c>
      <c r="T25" s="44">
        <v>814.51532725766367</v>
      </c>
    </row>
    <row r="26" spans="1:20" s="37" customFormat="1" ht="26.25" x14ac:dyDescent="0.4">
      <c r="A26" s="12">
        <v>10</v>
      </c>
      <c r="B26" s="45" t="s">
        <v>116</v>
      </c>
      <c r="C26" s="41">
        <v>1986</v>
      </c>
      <c r="D26" s="41"/>
      <c r="E26" s="45" t="s">
        <v>106</v>
      </c>
      <c r="F26" s="41">
        <v>9</v>
      </c>
      <c r="G26" s="41" t="s">
        <v>113</v>
      </c>
      <c r="H26" s="42">
        <v>8634</v>
      </c>
      <c r="I26" s="42">
        <v>7746.5</v>
      </c>
      <c r="J26" s="42">
        <v>7730.1</v>
      </c>
      <c r="K26" s="43">
        <v>349</v>
      </c>
      <c r="L26" s="41" t="s">
        <v>105</v>
      </c>
      <c r="M26" s="41" t="s">
        <v>89</v>
      </c>
      <c r="N26" s="15" t="s">
        <v>91</v>
      </c>
      <c r="O26" s="44">
        <v>8897105.9300000016</v>
      </c>
      <c r="P26" s="44">
        <v>0</v>
      </c>
      <c r="Q26" s="44">
        <v>0</v>
      </c>
      <c r="R26" s="44">
        <v>8897105.9300000016</v>
      </c>
      <c r="S26" s="44">
        <f t="shared" si="0"/>
        <v>1030.4732372017606</v>
      </c>
      <c r="T26" s="44">
        <v>1138.6611072504054</v>
      </c>
    </row>
    <row r="27" spans="1:20" s="37" customFormat="1" ht="26.25" x14ac:dyDescent="0.4">
      <c r="A27" s="12">
        <v>11</v>
      </c>
      <c r="B27" s="45" t="s">
        <v>118</v>
      </c>
      <c r="C27" s="41">
        <v>1983</v>
      </c>
      <c r="D27" s="41"/>
      <c r="E27" s="45" t="s">
        <v>106</v>
      </c>
      <c r="F27" s="41" t="s">
        <v>123</v>
      </c>
      <c r="G27" s="41">
        <v>3</v>
      </c>
      <c r="H27" s="42">
        <v>9222.1</v>
      </c>
      <c r="I27" s="42">
        <v>9222.1</v>
      </c>
      <c r="J27" s="42">
        <v>8177.3</v>
      </c>
      <c r="K27" s="43" t="s">
        <v>124</v>
      </c>
      <c r="L27" s="41" t="s">
        <v>105</v>
      </c>
      <c r="M27" s="41" t="s">
        <v>89</v>
      </c>
      <c r="N27" s="15" t="s">
        <v>91</v>
      </c>
      <c r="O27" s="44">
        <v>15913354.199999999</v>
      </c>
      <c r="P27" s="44">
        <v>7800000</v>
      </c>
      <c r="Q27" s="44">
        <v>0</v>
      </c>
      <c r="R27" s="44">
        <v>8113354.1999999993</v>
      </c>
      <c r="S27" s="44">
        <f t="shared" si="0"/>
        <v>1725.5673002895217</v>
      </c>
      <c r="T27" s="44">
        <v>1853.8862081304692</v>
      </c>
    </row>
    <row r="28" spans="1:20" s="37" customFormat="1" ht="26.25" x14ac:dyDescent="0.4">
      <c r="A28" s="12">
        <v>12</v>
      </c>
      <c r="B28" s="45" t="s">
        <v>119</v>
      </c>
      <c r="C28" s="41">
        <v>1996</v>
      </c>
      <c r="D28" s="41" t="s">
        <v>125</v>
      </c>
      <c r="E28" s="45" t="s">
        <v>106</v>
      </c>
      <c r="F28" s="41" t="s">
        <v>126</v>
      </c>
      <c r="G28" s="41">
        <v>3</v>
      </c>
      <c r="H28" s="42">
        <v>10830</v>
      </c>
      <c r="I28" s="42">
        <v>7342.6</v>
      </c>
      <c r="J28" s="42">
        <v>6528.8</v>
      </c>
      <c r="K28" s="43" t="s">
        <v>127</v>
      </c>
      <c r="L28" s="41" t="s">
        <v>105</v>
      </c>
      <c r="M28" s="41" t="s">
        <v>89</v>
      </c>
      <c r="N28" s="15" t="s">
        <v>91</v>
      </c>
      <c r="O28" s="44">
        <v>2348330.0499999998</v>
      </c>
      <c r="P28" s="44">
        <v>1062400</v>
      </c>
      <c r="Q28" s="44">
        <v>0</v>
      </c>
      <c r="R28" s="44">
        <v>1285930.0499999998</v>
      </c>
      <c r="S28" s="44">
        <f t="shared" si="0"/>
        <v>216.8356463527239</v>
      </c>
      <c r="T28" s="44">
        <v>226.94367497691599</v>
      </c>
    </row>
    <row r="29" spans="1:20" s="37" customFormat="1" ht="26.25" x14ac:dyDescent="0.4">
      <c r="A29" s="12">
        <v>13</v>
      </c>
      <c r="B29" s="45" t="s">
        <v>120</v>
      </c>
      <c r="C29" s="41">
        <v>1995</v>
      </c>
      <c r="D29" s="41" t="s">
        <v>125</v>
      </c>
      <c r="E29" s="45" t="s">
        <v>106</v>
      </c>
      <c r="F29" s="41" t="s">
        <v>126</v>
      </c>
      <c r="G29" s="41">
        <v>5</v>
      </c>
      <c r="H29" s="42">
        <v>12058.8</v>
      </c>
      <c r="I29" s="42">
        <v>12058.800000000001</v>
      </c>
      <c r="J29" s="42">
        <v>10739.7</v>
      </c>
      <c r="K29" s="43" t="s">
        <v>128</v>
      </c>
      <c r="L29" s="41" t="s">
        <v>105</v>
      </c>
      <c r="M29" s="41" t="s">
        <v>89</v>
      </c>
      <c r="N29" s="15" t="s">
        <v>91</v>
      </c>
      <c r="O29" s="44">
        <v>11753185.870000001</v>
      </c>
      <c r="P29" s="44">
        <v>5608000</v>
      </c>
      <c r="Q29" s="44">
        <v>0</v>
      </c>
      <c r="R29" s="44">
        <v>6145185.870000001</v>
      </c>
      <c r="S29" s="44">
        <f t="shared" si="0"/>
        <v>974.656339768468</v>
      </c>
      <c r="T29" s="44">
        <v>1019.0897933459383</v>
      </c>
    </row>
    <row r="30" spans="1:20" s="37" customFormat="1" ht="26.25" x14ac:dyDescent="0.4">
      <c r="A30" s="12">
        <v>14</v>
      </c>
      <c r="B30" s="45" t="s">
        <v>121</v>
      </c>
      <c r="C30" s="41">
        <v>1987</v>
      </c>
      <c r="D30" s="41"/>
      <c r="E30" s="45" t="s">
        <v>106</v>
      </c>
      <c r="F30" s="41" t="s">
        <v>126</v>
      </c>
      <c r="G30" s="41">
        <v>4</v>
      </c>
      <c r="H30" s="42">
        <v>8661.7999999999993</v>
      </c>
      <c r="I30" s="42">
        <v>8661.7999999999993</v>
      </c>
      <c r="J30" s="42">
        <v>7775</v>
      </c>
      <c r="K30" s="43" t="s">
        <v>129</v>
      </c>
      <c r="L30" s="41" t="s">
        <v>105</v>
      </c>
      <c r="M30" s="41" t="s">
        <v>89</v>
      </c>
      <c r="N30" s="15" t="s">
        <v>91</v>
      </c>
      <c r="O30" s="44">
        <v>9401945.0700000003</v>
      </c>
      <c r="P30" s="44">
        <v>4438400</v>
      </c>
      <c r="Q30" s="44">
        <v>0</v>
      </c>
      <c r="R30" s="44">
        <v>4963545.07</v>
      </c>
      <c r="S30" s="44">
        <f t="shared" si="0"/>
        <v>1085.4493373201876</v>
      </c>
      <c r="T30" s="44">
        <v>1135.0065806183472</v>
      </c>
    </row>
    <row r="31" spans="1:20" s="37" customFormat="1" ht="26.25" x14ac:dyDescent="0.4">
      <c r="A31" s="12">
        <v>15</v>
      </c>
      <c r="B31" s="45" t="s">
        <v>122</v>
      </c>
      <c r="C31" s="41">
        <v>1993</v>
      </c>
      <c r="D31" s="41"/>
      <c r="E31" s="45" t="s">
        <v>106</v>
      </c>
      <c r="F31" s="41" t="s">
        <v>126</v>
      </c>
      <c r="G31" s="41">
        <v>3</v>
      </c>
      <c r="H31" s="42">
        <v>6775.4000000000005</v>
      </c>
      <c r="I31" s="42">
        <v>6775.4000000000005</v>
      </c>
      <c r="J31" s="42">
        <v>5818.3</v>
      </c>
      <c r="K31" s="43" t="s">
        <v>130</v>
      </c>
      <c r="L31" s="41" t="s">
        <v>105</v>
      </c>
      <c r="M31" s="41" t="s">
        <v>89</v>
      </c>
      <c r="N31" s="15" t="s">
        <v>91</v>
      </c>
      <c r="O31" s="44">
        <v>7052394.9399999995</v>
      </c>
      <c r="P31" s="44">
        <v>3379200</v>
      </c>
      <c r="Q31" s="44">
        <v>0</v>
      </c>
      <c r="R31" s="44">
        <v>3673194.9399999995</v>
      </c>
      <c r="S31" s="44">
        <f t="shared" si="0"/>
        <v>1040.8824482687367</v>
      </c>
      <c r="T31" s="44">
        <v>1088.2604717064673</v>
      </c>
    </row>
    <row r="32" spans="1:20" s="37" customFormat="1" ht="56.25" customHeight="1" x14ac:dyDescent="0.4">
      <c r="A32" s="96" t="s">
        <v>103</v>
      </c>
      <c r="B32" s="97"/>
      <c r="C32" s="41" t="s">
        <v>79</v>
      </c>
      <c r="D32" s="41" t="s">
        <v>79</v>
      </c>
      <c r="E32" s="41" t="s">
        <v>79</v>
      </c>
      <c r="F32" s="41" t="s">
        <v>79</v>
      </c>
      <c r="G32" s="41" t="s">
        <v>79</v>
      </c>
      <c r="H32" s="42">
        <f>H33+H39</f>
        <v>16163.1</v>
      </c>
      <c r="I32" s="42">
        <f>I33+I39</f>
        <v>14350.8</v>
      </c>
      <c r="J32" s="42">
        <f>J33+J39</f>
        <v>14224.9</v>
      </c>
      <c r="K32" s="43">
        <f>K33+K39</f>
        <v>665</v>
      </c>
      <c r="L32" s="41" t="s">
        <v>79</v>
      </c>
      <c r="M32" s="41" t="s">
        <v>79</v>
      </c>
      <c r="N32" s="15" t="s">
        <v>79</v>
      </c>
      <c r="O32" s="42">
        <v>98868726.679999992</v>
      </c>
      <c r="P32" s="42">
        <f>P33+P39</f>
        <v>0</v>
      </c>
      <c r="Q32" s="42">
        <f>Q33+Q39</f>
        <v>0</v>
      </c>
      <c r="R32" s="42">
        <v>21856214.649999999</v>
      </c>
      <c r="S32" s="44">
        <f t="shared" si="0"/>
        <v>6116.9408516930534</v>
      </c>
      <c r="T32" s="44">
        <f>MAX(T33:T39)</f>
        <v>7441.8190714142211</v>
      </c>
    </row>
    <row r="33" spans="1:20" s="37" customFormat="1" ht="26.25" x14ac:dyDescent="0.4">
      <c r="A33" s="12">
        <v>1</v>
      </c>
      <c r="B33" s="45" t="s">
        <v>100</v>
      </c>
      <c r="C33" s="41">
        <v>1981</v>
      </c>
      <c r="D33" s="41">
        <v>2016</v>
      </c>
      <c r="E33" s="45" t="s">
        <v>90</v>
      </c>
      <c r="F33" s="41">
        <v>5</v>
      </c>
      <c r="G33" s="41" t="s">
        <v>112</v>
      </c>
      <c r="H33" s="42">
        <v>3982.4</v>
      </c>
      <c r="I33" s="42">
        <v>3501.5</v>
      </c>
      <c r="J33" s="42">
        <v>3375.6</v>
      </c>
      <c r="K33" s="43">
        <v>165</v>
      </c>
      <c r="L33" s="41" t="s">
        <v>105</v>
      </c>
      <c r="M33" s="41" t="s">
        <v>89</v>
      </c>
      <c r="N33" s="15" t="s">
        <v>91</v>
      </c>
      <c r="O33" s="44">
        <v>29636300.269999996</v>
      </c>
      <c r="P33" s="44">
        <v>0</v>
      </c>
      <c r="Q33" s="44">
        <v>0</v>
      </c>
      <c r="R33" s="44">
        <v>7550257.2599999998</v>
      </c>
      <c r="S33" s="44">
        <f t="shared" si="0"/>
        <v>7441.8190714142211</v>
      </c>
      <c r="T33" s="44">
        <v>7441.8190714142211</v>
      </c>
    </row>
    <row r="34" spans="1:20" s="37" customFormat="1" ht="26.25" x14ac:dyDescent="0.4">
      <c r="A34" s="12">
        <v>2</v>
      </c>
      <c r="B34" s="45" t="s">
        <v>101</v>
      </c>
      <c r="C34" s="41">
        <v>1999</v>
      </c>
      <c r="D34" s="41">
        <v>2016</v>
      </c>
      <c r="E34" s="45" t="s">
        <v>90</v>
      </c>
      <c r="F34" s="41">
        <v>9</v>
      </c>
      <c r="G34" s="41" t="s">
        <v>113</v>
      </c>
      <c r="H34" s="42">
        <v>9730.2999999999993</v>
      </c>
      <c r="I34" s="42">
        <v>8665.1</v>
      </c>
      <c r="J34" s="42">
        <v>8342.7000000000007</v>
      </c>
      <c r="K34" s="43">
        <v>382</v>
      </c>
      <c r="L34" s="41" t="s">
        <v>105</v>
      </c>
      <c r="M34" s="41" t="s">
        <v>89</v>
      </c>
      <c r="N34" s="15" t="s">
        <v>91</v>
      </c>
      <c r="O34" s="44">
        <v>15286136.5</v>
      </c>
      <c r="P34" s="44">
        <v>0</v>
      </c>
      <c r="Q34" s="44">
        <v>0</v>
      </c>
      <c r="R34" s="44">
        <v>23329986.66</v>
      </c>
      <c r="S34" s="44">
        <f t="shared" si="0"/>
        <v>1570.9830632149062</v>
      </c>
      <c r="T34" s="44">
        <v>5962.4376077818779</v>
      </c>
    </row>
    <row r="35" spans="1:20" s="37" customFormat="1" ht="26.25" x14ac:dyDescent="0.4">
      <c r="A35" s="12">
        <v>3</v>
      </c>
      <c r="B35" s="45" t="s">
        <v>99</v>
      </c>
      <c r="C35" s="41">
        <v>1973</v>
      </c>
      <c r="D35" s="41">
        <v>2017</v>
      </c>
      <c r="E35" s="45" t="s">
        <v>106</v>
      </c>
      <c r="F35" s="41">
        <v>5</v>
      </c>
      <c r="G35" s="41" t="s">
        <v>112</v>
      </c>
      <c r="H35" s="42">
        <v>3822.6</v>
      </c>
      <c r="I35" s="42">
        <v>3360.4</v>
      </c>
      <c r="J35" s="42">
        <v>3360.4</v>
      </c>
      <c r="K35" s="43">
        <v>155</v>
      </c>
      <c r="L35" s="41" t="s">
        <v>105</v>
      </c>
      <c r="M35" s="41" t="s">
        <v>89</v>
      </c>
      <c r="N35" s="15" t="s">
        <v>108</v>
      </c>
      <c r="O35" s="44">
        <v>6980448.8600000003</v>
      </c>
      <c r="P35" s="44">
        <v>0</v>
      </c>
      <c r="Q35" s="44">
        <v>0</v>
      </c>
      <c r="R35" s="44">
        <v>6936710</v>
      </c>
      <c r="S35" s="44">
        <f t="shared" si="0"/>
        <v>1826.0997383979491</v>
      </c>
      <c r="T35" s="44">
        <v>5055.7957173128234</v>
      </c>
    </row>
    <row r="36" spans="1:20" s="37" customFormat="1" ht="26.25" x14ac:dyDescent="0.4">
      <c r="A36" s="12">
        <v>4</v>
      </c>
      <c r="B36" s="45" t="s">
        <v>114</v>
      </c>
      <c r="C36" s="41">
        <v>2004</v>
      </c>
      <c r="D36" s="41"/>
      <c r="E36" s="45" t="s">
        <v>106</v>
      </c>
      <c r="F36" s="41" t="s">
        <v>112</v>
      </c>
      <c r="G36" s="41" t="s">
        <v>112</v>
      </c>
      <c r="H36" s="42">
        <v>6988.9</v>
      </c>
      <c r="I36" s="42">
        <v>6308.3</v>
      </c>
      <c r="J36" s="42">
        <v>6308.3</v>
      </c>
      <c r="K36" s="43">
        <v>305</v>
      </c>
      <c r="L36" s="41" t="s">
        <v>105</v>
      </c>
      <c r="M36" s="41" t="s">
        <v>89</v>
      </c>
      <c r="N36" s="15" t="s">
        <v>91</v>
      </c>
      <c r="O36" s="44">
        <v>18457567.919999998</v>
      </c>
      <c r="P36" s="44">
        <v>0</v>
      </c>
      <c r="Q36" s="44">
        <v>0</v>
      </c>
      <c r="R36" s="44">
        <v>18366688.550000001</v>
      </c>
      <c r="S36" s="44">
        <f t="shared" si="0"/>
        <v>2640.9832620297898</v>
      </c>
      <c r="T36" s="44">
        <v>2740.6032308374711</v>
      </c>
    </row>
    <row r="37" spans="1:20" s="37" customFormat="1" ht="26.25" x14ac:dyDescent="0.4">
      <c r="A37" s="12">
        <v>5</v>
      </c>
      <c r="B37" s="45" t="s">
        <v>98</v>
      </c>
      <c r="C37" s="41">
        <v>1981</v>
      </c>
      <c r="D37" s="41">
        <v>2015</v>
      </c>
      <c r="E37" s="45" t="s">
        <v>106</v>
      </c>
      <c r="F37" s="41">
        <v>5</v>
      </c>
      <c r="G37" s="41" t="s">
        <v>112</v>
      </c>
      <c r="H37" s="42">
        <v>3965.2</v>
      </c>
      <c r="I37" s="42">
        <v>3485.8</v>
      </c>
      <c r="J37" s="42">
        <v>3424</v>
      </c>
      <c r="K37" s="43">
        <v>178</v>
      </c>
      <c r="L37" s="41" t="s">
        <v>105</v>
      </c>
      <c r="M37" s="41" t="s">
        <v>89</v>
      </c>
      <c r="N37" s="15" t="s">
        <v>108</v>
      </c>
      <c r="O37" s="44">
        <v>7488953.4699999997</v>
      </c>
      <c r="P37" s="44">
        <v>0</v>
      </c>
      <c r="Q37" s="44">
        <v>0</v>
      </c>
      <c r="R37" s="44">
        <v>7442028.3499999996</v>
      </c>
      <c r="S37" s="44">
        <f t="shared" si="0"/>
        <v>1888.6697947140119</v>
      </c>
      <c r="T37" s="44">
        <v>5886.86</v>
      </c>
    </row>
    <row r="38" spans="1:20" s="37" customFormat="1" ht="26.25" x14ac:dyDescent="0.4">
      <c r="A38" s="12">
        <v>6</v>
      </c>
      <c r="B38" s="45" t="s">
        <v>110</v>
      </c>
      <c r="C38" s="41">
        <v>1975</v>
      </c>
      <c r="D38" s="41"/>
      <c r="E38" s="45" t="s">
        <v>106</v>
      </c>
      <c r="F38" s="41" t="s">
        <v>112</v>
      </c>
      <c r="G38" s="41" t="s">
        <v>112</v>
      </c>
      <c r="H38" s="42">
        <v>5911.9</v>
      </c>
      <c r="I38" s="42">
        <v>3394.8</v>
      </c>
      <c r="J38" s="42">
        <v>3394.8</v>
      </c>
      <c r="K38" s="43">
        <v>170</v>
      </c>
      <c r="L38" s="41" t="s">
        <v>105</v>
      </c>
      <c r="M38" s="41" t="s">
        <v>89</v>
      </c>
      <c r="N38" s="15" t="s">
        <v>91</v>
      </c>
      <c r="O38" s="44">
        <v>6613806.0499999998</v>
      </c>
      <c r="P38" s="44">
        <v>0</v>
      </c>
      <c r="Q38" s="44">
        <v>0</v>
      </c>
      <c r="R38" s="44">
        <v>5812472.5700000003</v>
      </c>
      <c r="S38" s="44">
        <f t="shared" si="0"/>
        <v>1118.7276594664997</v>
      </c>
      <c r="T38" s="44">
        <v>4069.9376696493514</v>
      </c>
    </row>
    <row r="39" spans="1:20" s="37" customFormat="1" ht="26.25" x14ac:dyDescent="0.4">
      <c r="A39" s="12">
        <v>7</v>
      </c>
      <c r="B39" s="45" t="s">
        <v>94</v>
      </c>
      <c r="C39" s="41">
        <v>1995</v>
      </c>
      <c r="D39" s="41">
        <v>2015</v>
      </c>
      <c r="E39" s="45" t="s">
        <v>90</v>
      </c>
      <c r="F39" s="41">
        <v>9</v>
      </c>
      <c r="G39" s="41" t="s">
        <v>112</v>
      </c>
      <c r="H39" s="42">
        <v>12180.7</v>
      </c>
      <c r="I39" s="42">
        <v>10849.3</v>
      </c>
      <c r="J39" s="42">
        <v>10849.3</v>
      </c>
      <c r="K39" s="43">
        <v>500</v>
      </c>
      <c r="L39" s="41" t="s">
        <v>105</v>
      </c>
      <c r="M39" s="41" t="s">
        <v>89</v>
      </c>
      <c r="N39" s="15" t="s">
        <v>91</v>
      </c>
      <c r="O39" s="44">
        <v>14405513.610000001</v>
      </c>
      <c r="P39" s="44">
        <v>0</v>
      </c>
      <c r="Q39" s="44">
        <v>0</v>
      </c>
      <c r="R39" s="44">
        <v>14315249.970000001</v>
      </c>
      <c r="S39" s="44">
        <f t="shared" si="0"/>
        <v>1182.6507187600057</v>
      </c>
      <c r="T39" s="44">
        <v>5506.3531291305089</v>
      </c>
    </row>
    <row r="42" spans="1:20" ht="30.75" x14ac:dyDescent="0.45">
      <c r="A42" s="11" t="s">
        <v>132</v>
      </c>
    </row>
  </sheetData>
  <mergeCells count="30">
    <mergeCell ref="A5:A8"/>
    <mergeCell ref="B5:B8"/>
    <mergeCell ref="C5:D5"/>
    <mergeCell ref="E5:E8"/>
    <mergeCell ref="F5:F8"/>
    <mergeCell ref="C6:C8"/>
    <mergeCell ref="D6:D8"/>
    <mergeCell ref="J6:J7"/>
    <mergeCell ref="O6:O7"/>
    <mergeCell ref="I5:J5"/>
    <mergeCell ref="K5:K7"/>
    <mergeCell ref="L5:L8"/>
    <mergeCell ref="M5:M8"/>
    <mergeCell ref="N5:N8"/>
    <mergeCell ref="M1:T1"/>
    <mergeCell ref="M2:T3"/>
    <mergeCell ref="A4:T4"/>
    <mergeCell ref="A32:B32"/>
    <mergeCell ref="A16:B16"/>
    <mergeCell ref="A10:B10"/>
    <mergeCell ref="T5:T7"/>
    <mergeCell ref="P6:P7"/>
    <mergeCell ref="Q6:Q7"/>
    <mergeCell ref="G5:G8"/>
    <mergeCell ref="R6:R7"/>
    <mergeCell ref="H5:H7"/>
    <mergeCell ref="O9:R9"/>
    <mergeCell ref="O5:R5"/>
    <mergeCell ref="S5:S7"/>
    <mergeCell ref="I6:I7"/>
  </mergeCells>
  <pageMargins left="0.7" right="0.7" top="0.75" bottom="0.75" header="0.3" footer="0.3"/>
  <pageSetup paperSize="9" scale="2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="80" zoomScaleNormal="80" workbookViewId="0">
      <selection activeCell="B3" sqref="B3:C3"/>
    </sheetView>
  </sheetViews>
  <sheetFormatPr defaultRowHeight="15" x14ac:dyDescent="0.25"/>
  <cols>
    <col min="1" max="1" width="22.28515625" customWidth="1"/>
    <col min="2" max="2" width="48.140625" customWidth="1"/>
    <col min="3" max="3" width="30.85546875" customWidth="1"/>
  </cols>
  <sheetData>
    <row r="1" spans="1:3" ht="18.75" x14ac:dyDescent="0.25">
      <c r="B1" s="109" t="s">
        <v>135</v>
      </c>
      <c r="C1" s="109"/>
    </row>
    <row r="2" spans="1:3" ht="74.25" customHeight="1" x14ac:dyDescent="0.25">
      <c r="B2" s="110" t="s">
        <v>136</v>
      </c>
      <c r="C2" s="110"/>
    </row>
    <row r="3" spans="1:3" ht="49.5" customHeight="1" x14ac:dyDescent="0.25">
      <c r="B3" s="111" t="s">
        <v>146</v>
      </c>
      <c r="C3" s="111"/>
    </row>
    <row r="4" spans="1:3" ht="82.5" customHeight="1" x14ac:dyDescent="0.25">
      <c r="A4" s="112" t="s">
        <v>137</v>
      </c>
      <c r="B4" s="112"/>
      <c r="C4" s="112"/>
    </row>
    <row r="5" spans="1:3" ht="37.5" x14ac:dyDescent="0.25">
      <c r="A5" s="114" t="s">
        <v>58</v>
      </c>
      <c r="B5" s="114"/>
      <c r="C5" s="2" t="s">
        <v>59</v>
      </c>
    </row>
    <row r="6" spans="1:3" ht="18.75" x14ac:dyDescent="0.3">
      <c r="A6" s="113" t="s">
        <v>60</v>
      </c>
      <c r="B6" s="113"/>
      <c r="C6" s="3">
        <v>11570369.789999999</v>
      </c>
    </row>
    <row r="7" spans="1:3" ht="18.75" x14ac:dyDescent="0.3">
      <c r="A7" s="113" t="s">
        <v>61</v>
      </c>
      <c r="B7" s="113"/>
      <c r="C7" s="3">
        <v>0</v>
      </c>
    </row>
    <row r="8" spans="1:3" ht="18.75" x14ac:dyDescent="0.3">
      <c r="A8" s="113" t="s">
        <v>62</v>
      </c>
      <c r="B8" s="113"/>
      <c r="C8" s="3">
        <v>0</v>
      </c>
    </row>
    <row r="9" spans="1:3" ht="18.75" x14ac:dyDescent="0.3">
      <c r="A9" s="113" t="s">
        <v>63</v>
      </c>
      <c r="B9" s="113"/>
      <c r="C9" s="3">
        <v>0</v>
      </c>
    </row>
    <row r="10" spans="1:3" ht="18.75" x14ac:dyDescent="0.3">
      <c r="A10" s="113" t="s">
        <v>64</v>
      </c>
      <c r="B10" s="113"/>
      <c r="C10" s="3">
        <f>C6-C7-C8-C9</f>
        <v>11570369.789999999</v>
      </c>
    </row>
    <row r="11" spans="1:3" ht="37.5" x14ac:dyDescent="0.25">
      <c r="A11" s="114" t="s">
        <v>58</v>
      </c>
      <c r="B11" s="114"/>
      <c r="C11" s="2" t="s">
        <v>65</v>
      </c>
    </row>
    <row r="12" spans="1:3" ht="18.75" x14ac:dyDescent="0.3">
      <c r="A12" s="113" t="s">
        <v>60</v>
      </c>
      <c r="B12" s="113"/>
      <c r="C12" s="3">
        <v>102677042.25999999</v>
      </c>
    </row>
    <row r="13" spans="1:3" ht="18.75" x14ac:dyDescent="0.3">
      <c r="A13" s="113" t="s">
        <v>61</v>
      </c>
      <c r="B13" s="113"/>
      <c r="C13" s="3">
        <v>0</v>
      </c>
    </row>
    <row r="14" spans="1:3" ht="18.75" x14ac:dyDescent="0.3">
      <c r="A14" s="113" t="s">
        <v>62</v>
      </c>
      <c r="B14" s="113"/>
      <c r="C14" s="3">
        <v>4146432</v>
      </c>
    </row>
    <row r="15" spans="1:3" ht="18.75" x14ac:dyDescent="0.3">
      <c r="A15" s="113" t="s">
        <v>63</v>
      </c>
      <c r="B15" s="113"/>
      <c r="C15" s="3">
        <v>0</v>
      </c>
    </row>
    <row r="16" spans="1:3" ht="18.75" x14ac:dyDescent="0.3">
      <c r="A16" s="113" t="s">
        <v>64</v>
      </c>
      <c r="B16" s="113"/>
      <c r="C16" s="3">
        <f>C12-C13-C14-C15</f>
        <v>98530610.25999999</v>
      </c>
    </row>
    <row r="17" spans="1:3" ht="37.5" x14ac:dyDescent="0.25">
      <c r="A17" s="114" t="s">
        <v>58</v>
      </c>
      <c r="B17" s="114"/>
      <c r="C17" s="2" t="s">
        <v>66</v>
      </c>
    </row>
    <row r="18" spans="1:3" ht="18.75" x14ac:dyDescent="0.3">
      <c r="A18" s="113" t="s">
        <v>60</v>
      </c>
      <c r="B18" s="113"/>
      <c r="C18" s="3">
        <v>98868726.679999992</v>
      </c>
    </row>
    <row r="19" spans="1:3" ht="18.75" x14ac:dyDescent="0.3">
      <c r="A19" s="113" t="s">
        <v>61</v>
      </c>
      <c r="B19" s="113"/>
      <c r="C19" s="3">
        <v>0</v>
      </c>
    </row>
    <row r="20" spans="1:3" ht="18.75" x14ac:dyDescent="0.3">
      <c r="A20" s="113" t="s">
        <v>62</v>
      </c>
      <c r="B20" s="113"/>
      <c r="C20" s="3">
        <v>0</v>
      </c>
    </row>
    <row r="21" spans="1:3" ht="18.75" x14ac:dyDescent="0.3">
      <c r="A21" s="113" t="s">
        <v>63</v>
      </c>
      <c r="B21" s="113"/>
      <c r="C21" s="3">
        <v>0</v>
      </c>
    </row>
    <row r="22" spans="1:3" ht="18.75" x14ac:dyDescent="0.3">
      <c r="A22" s="113" t="s">
        <v>64</v>
      </c>
      <c r="B22" s="113"/>
      <c r="C22" s="3">
        <f>C18-C19-C20-C21</f>
        <v>98868726.679999992</v>
      </c>
    </row>
    <row r="23" spans="1:3" ht="111" customHeight="1" x14ac:dyDescent="0.25">
      <c r="A23" s="115" t="s">
        <v>67</v>
      </c>
      <c r="B23" s="115"/>
      <c r="C23" s="2" t="s">
        <v>68</v>
      </c>
    </row>
    <row r="24" spans="1:3" ht="18.75" x14ac:dyDescent="0.3">
      <c r="A24" s="113" t="s">
        <v>60</v>
      </c>
      <c r="B24" s="113"/>
      <c r="C24" s="3">
        <v>0</v>
      </c>
    </row>
    <row r="25" spans="1:3" ht="18.75" x14ac:dyDescent="0.3">
      <c r="A25" s="113" t="s">
        <v>62</v>
      </c>
      <c r="B25" s="113"/>
      <c r="C25" s="3">
        <v>0</v>
      </c>
    </row>
    <row r="26" spans="1:3" ht="18.75" x14ac:dyDescent="0.3">
      <c r="A26" s="113" t="s">
        <v>63</v>
      </c>
      <c r="B26" s="113"/>
      <c r="C26" s="3">
        <v>0</v>
      </c>
    </row>
    <row r="27" spans="1:3" ht="18.75" x14ac:dyDescent="0.3">
      <c r="A27" s="113" t="s">
        <v>64</v>
      </c>
      <c r="B27" s="113"/>
      <c r="C27" s="3">
        <v>0</v>
      </c>
    </row>
    <row r="29" spans="1:3" ht="15.75" x14ac:dyDescent="0.25">
      <c r="A29" s="48" t="s">
        <v>138</v>
      </c>
    </row>
    <row r="30" spans="1:3" ht="15.75" x14ac:dyDescent="0.25">
      <c r="A30" s="48" t="s">
        <v>139</v>
      </c>
    </row>
  </sheetData>
  <mergeCells count="27"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B1:C1"/>
    <mergeCell ref="B2:C2"/>
    <mergeCell ref="B3:C3"/>
    <mergeCell ref="A4:C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opLeftCell="J1" zoomScale="70" zoomScaleNormal="70" workbookViewId="0">
      <selection activeCell="R8" sqref="R8:S9"/>
    </sheetView>
  </sheetViews>
  <sheetFormatPr defaultRowHeight="15" x14ac:dyDescent="0.25"/>
  <cols>
    <col min="1" max="1" width="13.85546875" customWidth="1"/>
    <col min="2" max="2" width="34.42578125" style="4" customWidth="1"/>
    <col min="3" max="3" width="27.140625" style="4" customWidth="1"/>
    <col min="4" max="4" width="22.5703125" style="4" customWidth="1"/>
    <col min="5" max="5" width="25" style="4" customWidth="1"/>
    <col min="6" max="13" width="13.7109375" style="4" customWidth="1"/>
    <col min="14" max="14" width="19.85546875" style="4" customWidth="1"/>
    <col min="15" max="15" width="24.140625" style="4" customWidth="1"/>
    <col min="16" max="29" width="13.140625" style="4" customWidth="1"/>
    <col min="30" max="30" width="15.85546875" style="4" customWidth="1"/>
    <col min="31" max="32" width="13.140625" style="4" customWidth="1"/>
    <col min="33" max="35" width="19.85546875" style="4" customWidth="1"/>
  </cols>
  <sheetData>
    <row r="1" spans="1:35" ht="192" customHeight="1" x14ac:dyDescent="0.25">
      <c r="X1" s="116" t="s">
        <v>148</v>
      </c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3" spans="1:35" ht="198" customHeight="1" x14ac:dyDescent="0.25">
      <c r="A3" s="117" t="s">
        <v>140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</row>
    <row r="4" spans="1:35" ht="66" customHeight="1" x14ac:dyDescent="0.25">
      <c r="A4" s="118" t="s">
        <v>141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</row>
    <row r="7" spans="1:35" ht="26.25" x14ac:dyDescent="0.25">
      <c r="A7" s="133" t="s">
        <v>0</v>
      </c>
      <c r="B7" s="134" t="s">
        <v>1</v>
      </c>
      <c r="C7" s="134" t="s">
        <v>69</v>
      </c>
      <c r="D7" s="135" t="s">
        <v>70</v>
      </c>
      <c r="E7" s="138" t="s">
        <v>2</v>
      </c>
      <c r="F7" s="134" t="s">
        <v>34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41" t="s">
        <v>3</v>
      </c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21" t="s">
        <v>4</v>
      </c>
      <c r="AH7" s="121" t="s">
        <v>5</v>
      </c>
      <c r="AI7" s="121" t="s">
        <v>6</v>
      </c>
    </row>
    <row r="8" spans="1:35" ht="26.25" x14ac:dyDescent="0.25">
      <c r="A8" s="133"/>
      <c r="B8" s="134"/>
      <c r="C8" s="134"/>
      <c r="D8" s="136"/>
      <c r="E8" s="139"/>
      <c r="F8" s="134" t="s">
        <v>7</v>
      </c>
      <c r="G8" s="134"/>
      <c r="H8" s="134"/>
      <c r="I8" s="134"/>
      <c r="J8" s="134"/>
      <c r="K8" s="134"/>
      <c r="L8" s="129" t="s">
        <v>8</v>
      </c>
      <c r="M8" s="130"/>
      <c r="N8" s="129" t="s">
        <v>9</v>
      </c>
      <c r="O8" s="130"/>
      <c r="P8" s="129" t="s">
        <v>10</v>
      </c>
      <c r="Q8" s="130"/>
      <c r="R8" s="129" t="s">
        <v>11</v>
      </c>
      <c r="S8" s="130"/>
      <c r="T8" s="129" t="s">
        <v>12</v>
      </c>
      <c r="U8" s="130"/>
      <c r="V8" s="124" t="s">
        <v>13</v>
      </c>
      <c r="W8" s="124" t="s">
        <v>71</v>
      </c>
      <c r="X8" s="124" t="s">
        <v>15</v>
      </c>
      <c r="Y8" s="124" t="s">
        <v>16</v>
      </c>
      <c r="Z8" s="124" t="s">
        <v>17</v>
      </c>
      <c r="AA8" s="124" t="s">
        <v>72</v>
      </c>
      <c r="AB8" s="124" t="s">
        <v>73</v>
      </c>
      <c r="AC8" s="124" t="s">
        <v>74</v>
      </c>
      <c r="AD8" s="126" t="s">
        <v>21</v>
      </c>
      <c r="AE8" s="126" t="s">
        <v>22</v>
      </c>
      <c r="AF8" s="126" t="s">
        <v>75</v>
      </c>
      <c r="AG8" s="122"/>
      <c r="AH8" s="122"/>
      <c r="AI8" s="122"/>
    </row>
    <row r="9" spans="1:35" ht="172.5" x14ac:dyDescent="0.25">
      <c r="A9" s="133"/>
      <c r="B9" s="134"/>
      <c r="C9" s="134"/>
      <c r="D9" s="137"/>
      <c r="E9" s="140"/>
      <c r="F9" s="49" t="s">
        <v>24</v>
      </c>
      <c r="G9" s="49" t="s">
        <v>25</v>
      </c>
      <c r="H9" s="49" t="s">
        <v>26</v>
      </c>
      <c r="I9" s="49" t="s">
        <v>27</v>
      </c>
      <c r="J9" s="49" t="s">
        <v>28</v>
      </c>
      <c r="K9" s="49" t="s">
        <v>29</v>
      </c>
      <c r="L9" s="131"/>
      <c r="M9" s="132"/>
      <c r="N9" s="131"/>
      <c r="O9" s="132"/>
      <c r="P9" s="131"/>
      <c r="Q9" s="132"/>
      <c r="R9" s="131"/>
      <c r="S9" s="132"/>
      <c r="T9" s="131"/>
      <c r="U9" s="132"/>
      <c r="V9" s="125"/>
      <c r="W9" s="125"/>
      <c r="X9" s="125"/>
      <c r="Y9" s="125"/>
      <c r="Z9" s="125"/>
      <c r="AA9" s="125"/>
      <c r="AB9" s="125"/>
      <c r="AC9" s="125"/>
      <c r="AD9" s="127"/>
      <c r="AE9" s="127"/>
      <c r="AF9" s="127"/>
      <c r="AG9" s="122"/>
      <c r="AH9" s="122"/>
      <c r="AI9" s="122"/>
    </row>
    <row r="10" spans="1:35" ht="26.25" x14ac:dyDescent="0.25">
      <c r="A10" s="133"/>
      <c r="B10" s="134"/>
      <c r="C10" s="134"/>
      <c r="D10" s="15" t="s">
        <v>76</v>
      </c>
      <c r="E10" s="14" t="s">
        <v>30</v>
      </c>
      <c r="F10" s="15" t="s">
        <v>30</v>
      </c>
      <c r="G10" s="15" t="s">
        <v>30</v>
      </c>
      <c r="H10" s="15" t="s">
        <v>30</v>
      </c>
      <c r="I10" s="15" t="s">
        <v>30</v>
      </c>
      <c r="J10" s="15" t="s">
        <v>30</v>
      </c>
      <c r="K10" s="15" t="s">
        <v>30</v>
      </c>
      <c r="L10" s="15" t="s">
        <v>31</v>
      </c>
      <c r="M10" s="15" t="s">
        <v>30</v>
      </c>
      <c r="N10" s="15" t="s">
        <v>32</v>
      </c>
      <c r="O10" s="15" t="s">
        <v>30</v>
      </c>
      <c r="P10" s="15" t="s">
        <v>32</v>
      </c>
      <c r="Q10" s="15" t="s">
        <v>30</v>
      </c>
      <c r="R10" s="15" t="s">
        <v>32</v>
      </c>
      <c r="S10" s="15" t="s">
        <v>30</v>
      </c>
      <c r="T10" s="15" t="s">
        <v>33</v>
      </c>
      <c r="U10" s="15" t="s">
        <v>30</v>
      </c>
      <c r="V10" s="15" t="s">
        <v>30</v>
      </c>
      <c r="W10" s="15" t="s">
        <v>30</v>
      </c>
      <c r="X10" s="15" t="s">
        <v>30</v>
      </c>
      <c r="Y10" s="15" t="s">
        <v>30</v>
      </c>
      <c r="Z10" s="15" t="s">
        <v>30</v>
      </c>
      <c r="AA10" s="15" t="s">
        <v>30</v>
      </c>
      <c r="AB10" s="15" t="s">
        <v>30</v>
      </c>
      <c r="AC10" s="15" t="s">
        <v>30</v>
      </c>
      <c r="AD10" s="15" t="s">
        <v>30</v>
      </c>
      <c r="AE10" s="15" t="s">
        <v>30</v>
      </c>
      <c r="AF10" s="15" t="s">
        <v>30</v>
      </c>
      <c r="AG10" s="123"/>
      <c r="AH10" s="123"/>
      <c r="AI10" s="123"/>
    </row>
    <row r="11" spans="1:35" ht="26.25" x14ac:dyDescent="0.4">
      <c r="A11" s="50">
        <v>1</v>
      </c>
      <c r="B11" s="51">
        <v>2</v>
      </c>
      <c r="C11" s="51">
        <v>3</v>
      </c>
      <c r="D11" s="51">
        <v>4</v>
      </c>
      <c r="E11" s="51">
        <v>5</v>
      </c>
      <c r="F11" s="51">
        <v>6</v>
      </c>
      <c r="G11" s="51">
        <v>7</v>
      </c>
      <c r="H11" s="51">
        <v>8</v>
      </c>
      <c r="I11" s="51">
        <v>9</v>
      </c>
      <c r="J11" s="51">
        <v>10</v>
      </c>
      <c r="K11" s="51">
        <v>11</v>
      </c>
      <c r="L11" s="51">
        <v>12</v>
      </c>
      <c r="M11" s="51">
        <v>13</v>
      </c>
      <c r="N11" s="51">
        <v>14</v>
      </c>
      <c r="O11" s="51">
        <v>15</v>
      </c>
      <c r="P11" s="51">
        <v>16</v>
      </c>
      <c r="Q11" s="51">
        <v>17</v>
      </c>
      <c r="R11" s="51">
        <v>18</v>
      </c>
      <c r="S11" s="51">
        <v>19</v>
      </c>
      <c r="T11" s="51">
        <v>20</v>
      </c>
      <c r="U11" s="51">
        <v>21</v>
      </c>
      <c r="V11" s="51">
        <v>22</v>
      </c>
      <c r="W11" s="51">
        <v>23</v>
      </c>
      <c r="X11" s="51">
        <v>24</v>
      </c>
      <c r="Y11" s="51">
        <v>25</v>
      </c>
      <c r="Z11" s="51">
        <v>26</v>
      </c>
      <c r="AA11" s="51">
        <v>27</v>
      </c>
      <c r="AB11" s="51">
        <v>28</v>
      </c>
      <c r="AC11" s="51">
        <v>29</v>
      </c>
      <c r="AD11" s="51">
        <v>30</v>
      </c>
      <c r="AE11" s="51">
        <v>31</v>
      </c>
      <c r="AF11" s="51">
        <v>32</v>
      </c>
      <c r="AG11" s="51">
        <v>33</v>
      </c>
      <c r="AH11" s="51">
        <v>34</v>
      </c>
      <c r="AI11" s="51">
        <v>35</v>
      </c>
    </row>
    <row r="12" spans="1:35" ht="26.25" x14ac:dyDescent="0.25">
      <c r="A12" s="128" t="s">
        <v>78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5" ht="51.75" customHeight="1" x14ac:dyDescent="0.4">
      <c r="A13" s="119" t="s">
        <v>81</v>
      </c>
      <c r="B13" s="120"/>
      <c r="C13" s="52" t="s">
        <v>79</v>
      </c>
      <c r="D13" s="53">
        <f>AVERAGE(D14:D19)</f>
        <v>0.89380629497361996</v>
      </c>
      <c r="E13" s="34">
        <f>SUM(E14:E19)</f>
        <v>1537584.94</v>
      </c>
      <c r="F13" s="34">
        <f t="shared" ref="F13:AF13" si="0">SUM(F14:F19)</f>
        <v>0</v>
      </c>
      <c r="G13" s="34">
        <f t="shared" si="0"/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54">
        <f t="shared" si="0"/>
        <v>0</v>
      </c>
      <c r="M13" s="34">
        <f t="shared" si="0"/>
        <v>0</v>
      </c>
      <c r="N13" s="34">
        <f t="shared" si="0"/>
        <v>6063.4000000000005</v>
      </c>
      <c r="O13" s="34">
        <f t="shared" si="0"/>
        <v>1527663.73</v>
      </c>
      <c r="P13" s="34">
        <f t="shared" si="0"/>
        <v>0</v>
      </c>
      <c r="Q13" s="34">
        <f t="shared" si="0"/>
        <v>0</v>
      </c>
      <c r="R13" s="34">
        <f t="shared" si="0"/>
        <v>0</v>
      </c>
      <c r="S13" s="34">
        <f t="shared" si="0"/>
        <v>0</v>
      </c>
      <c r="T13" s="34">
        <f t="shared" si="0"/>
        <v>0</v>
      </c>
      <c r="U13" s="34">
        <f t="shared" si="0"/>
        <v>0</v>
      </c>
      <c r="V13" s="34">
        <f t="shared" si="0"/>
        <v>0</v>
      </c>
      <c r="W13" s="34">
        <f t="shared" si="0"/>
        <v>0</v>
      </c>
      <c r="X13" s="34">
        <f t="shared" si="0"/>
        <v>0</v>
      </c>
      <c r="Y13" s="34">
        <f t="shared" si="0"/>
        <v>0</v>
      </c>
      <c r="Z13" s="34">
        <f t="shared" si="0"/>
        <v>0</v>
      </c>
      <c r="AA13" s="34">
        <f t="shared" si="0"/>
        <v>0</v>
      </c>
      <c r="AB13" s="34">
        <f t="shared" si="0"/>
        <v>0</v>
      </c>
      <c r="AC13" s="34">
        <f t="shared" si="0"/>
        <v>0</v>
      </c>
      <c r="AD13" s="34">
        <f t="shared" si="0"/>
        <v>9921.2099999999991</v>
      </c>
      <c r="AE13" s="34">
        <f t="shared" si="0"/>
        <v>0</v>
      </c>
      <c r="AF13" s="34">
        <f t="shared" si="0"/>
        <v>0</v>
      </c>
      <c r="AG13" s="47" t="s">
        <v>79</v>
      </c>
      <c r="AH13" s="47" t="s">
        <v>79</v>
      </c>
      <c r="AI13" s="47" t="s">
        <v>79</v>
      </c>
    </row>
    <row r="14" spans="1:35" ht="52.5" x14ac:dyDescent="0.4">
      <c r="A14" s="12">
        <v>1</v>
      </c>
      <c r="B14" s="55" t="s">
        <v>82</v>
      </c>
      <c r="C14" s="51" t="s">
        <v>109</v>
      </c>
      <c r="D14" s="53">
        <v>0.9054350997618551</v>
      </c>
      <c r="E14" s="34">
        <f t="shared" ref="E14:E19" si="1">F14+G14+H14+I14+J14+K14+M14+O14+Q14+S14+U14+V14+W14+X14+Y14+Z14+AA14+AB14+AC14+AD14+AE14+AF14</f>
        <v>379333.74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54">
        <v>0</v>
      </c>
      <c r="M14" s="34">
        <v>0</v>
      </c>
      <c r="N14" s="34">
        <v>1160.0999999999999</v>
      </c>
      <c r="O14" s="34">
        <v>376902.72</v>
      </c>
      <c r="P14" s="34">
        <v>0</v>
      </c>
      <c r="Q14" s="34">
        <v>0</v>
      </c>
      <c r="R14" s="34">
        <v>0</v>
      </c>
      <c r="S14" s="56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2431.02</v>
      </c>
      <c r="AE14" s="34">
        <v>0</v>
      </c>
      <c r="AF14" s="34">
        <v>0</v>
      </c>
      <c r="AG14" s="47" t="s">
        <v>80</v>
      </c>
      <c r="AH14" s="47">
        <v>2020</v>
      </c>
      <c r="AI14" s="47">
        <v>2020</v>
      </c>
    </row>
    <row r="15" spans="1:35" ht="52.5" x14ac:dyDescent="0.4">
      <c r="A15" s="12">
        <v>2</v>
      </c>
      <c r="B15" s="55" t="s">
        <v>83</v>
      </c>
      <c r="C15" s="51" t="s">
        <v>109</v>
      </c>
      <c r="D15" s="53">
        <v>0.87345236547698324</v>
      </c>
      <c r="E15" s="34">
        <f t="shared" si="1"/>
        <v>378072.25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54">
        <v>0</v>
      </c>
      <c r="M15" s="34">
        <v>0</v>
      </c>
      <c r="N15" s="34">
        <v>1192.7</v>
      </c>
      <c r="O15" s="34">
        <v>375649.31</v>
      </c>
      <c r="P15" s="34">
        <v>0</v>
      </c>
      <c r="Q15" s="34">
        <v>0</v>
      </c>
      <c r="R15" s="34">
        <v>0</v>
      </c>
      <c r="S15" s="56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2422.94</v>
      </c>
      <c r="AE15" s="34">
        <v>0</v>
      </c>
      <c r="AF15" s="34">
        <v>0</v>
      </c>
      <c r="AG15" s="47" t="s">
        <v>80</v>
      </c>
      <c r="AH15" s="47">
        <v>2020</v>
      </c>
      <c r="AI15" s="47">
        <v>2020</v>
      </c>
    </row>
    <row r="16" spans="1:35" ht="52.5" x14ac:dyDescent="0.4">
      <c r="A16" s="12">
        <v>3</v>
      </c>
      <c r="B16" s="55" t="s">
        <v>84</v>
      </c>
      <c r="C16" s="51" t="s">
        <v>109</v>
      </c>
      <c r="D16" s="53">
        <v>0.86236529068576662</v>
      </c>
      <c r="E16" s="34">
        <f t="shared" si="1"/>
        <v>289922.22000000003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54">
        <v>0</v>
      </c>
      <c r="M16" s="34">
        <v>0</v>
      </c>
      <c r="N16" s="34">
        <v>1207</v>
      </c>
      <c r="O16" s="34">
        <v>288064.21000000002</v>
      </c>
      <c r="P16" s="34">
        <v>0</v>
      </c>
      <c r="Q16" s="34">
        <v>0</v>
      </c>
      <c r="R16" s="34">
        <v>0</v>
      </c>
      <c r="S16" s="56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1858.01</v>
      </c>
      <c r="AE16" s="34">
        <v>0</v>
      </c>
      <c r="AF16" s="34">
        <v>0</v>
      </c>
      <c r="AG16" s="47" t="s">
        <v>80</v>
      </c>
      <c r="AH16" s="47">
        <v>2020</v>
      </c>
      <c r="AI16" s="47">
        <v>2020</v>
      </c>
    </row>
    <row r="17" spans="1:35" ht="52.5" x14ac:dyDescent="0.4">
      <c r="A17" s="12">
        <v>4</v>
      </c>
      <c r="B17" s="55" t="s">
        <v>85</v>
      </c>
      <c r="C17" s="51" t="s">
        <v>109</v>
      </c>
      <c r="D17" s="53">
        <v>0.85951459937778774</v>
      </c>
      <c r="E17" s="34">
        <f t="shared" si="1"/>
        <v>289922.22000000003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54">
        <v>0</v>
      </c>
      <c r="M17" s="34">
        <v>0</v>
      </c>
      <c r="N17" s="34">
        <v>1206</v>
      </c>
      <c r="O17" s="34">
        <v>288064.21000000002</v>
      </c>
      <c r="P17" s="34">
        <v>0</v>
      </c>
      <c r="Q17" s="34">
        <v>0</v>
      </c>
      <c r="R17" s="34">
        <v>0</v>
      </c>
      <c r="S17" s="56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1858.01</v>
      </c>
      <c r="AE17" s="34">
        <v>0</v>
      </c>
      <c r="AF17" s="34">
        <v>0</v>
      </c>
      <c r="AG17" s="47" t="s">
        <v>80</v>
      </c>
      <c r="AH17" s="47">
        <v>2020</v>
      </c>
      <c r="AI17" s="47">
        <v>2020</v>
      </c>
    </row>
    <row r="18" spans="1:35" ht="52.5" x14ac:dyDescent="0.4">
      <c r="A18" s="12">
        <v>5</v>
      </c>
      <c r="B18" s="55" t="s">
        <v>86</v>
      </c>
      <c r="C18" s="51" t="s">
        <v>109</v>
      </c>
      <c r="D18" s="53">
        <v>0.89797041453932691</v>
      </c>
      <c r="E18" s="34">
        <f>F18+G18+H18+I18+J18+K18+M18+O18+Q18+S18+U18+V18+W18+X18+Y18+Z18+AA18+AB18+AC18+AD18+AE18+AF18</f>
        <v>192286.75999999998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54">
        <v>0</v>
      </c>
      <c r="M18" s="34">
        <v>0</v>
      </c>
      <c r="N18" s="34">
        <v>516.6</v>
      </c>
      <c r="O18" s="34">
        <v>191054.46</v>
      </c>
      <c r="P18" s="34">
        <v>0</v>
      </c>
      <c r="Q18" s="34">
        <v>0</v>
      </c>
      <c r="R18" s="34">
        <v>0</v>
      </c>
      <c r="S18" s="56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1232.3</v>
      </c>
      <c r="AE18" s="34">
        <v>0</v>
      </c>
      <c r="AF18" s="34">
        <v>0</v>
      </c>
      <c r="AG18" s="47" t="s">
        <v>80</v>
      </c>
      <c r="AH18" s="47">
        <v>2020</v>
      </c>
      <c r="AI18" s="47">
        <v>2020</v>
      </c>
    </row>
    <row r="19" spans="1:35" ht="52.5" x14ac:dyDescent="0.4">
      <c r="A19" s="12">
        <v>6</v>
      </c>
      <c r="B19" s="55" t="s">
        <v>115</v>
      </c>
      <c r="C19" s="51">
        <v>2014</v>
      </c>
      <c r="D19" s="53">
        <v>0.96409999999999996</v>
      </c>
      <c r="E19" s="34">
        <f t="shared" si="1"/>
        <v>8047.75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54">
        <v>0</v>
      </c>
      <c r="M19" s="34">
        <v>0</v>
      </c>
      <c r="N19" s="34">
        <v>781</v>
      </c>
      <c r="O19" s="34">
        <v>7928.82</v>
      </c>
      <c r="P19" s="34">
        <v>0</v>
      </c>
      <c r="Q19" s="34">
        <v>0</v>
      </c>
      <c r="R19" s="34">
        <v>0</v>
      </c>
      <c r="S19" s="56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f t="shared" ref="AD19" si="2">ROUND(O19*1.5%,2)</f>
        <v>118.93</v>
      </c>
      <c r="AE19" s="34">
        <v>0</v>
      </c>
      <c r="AF19" s="34">
        <v>0</v>
      </c>
      <c r="AG19" s="47" t="s">
        <v>80</v>
      </c>
      <c r="AH19" s="57">
        <v>2022</v>
      </c>
      <c r="AI19" s="57">
        <v>2022</v>
      </c>
    </row>
    <row r="21" spans="1:35" ht="50.25" x14ac:dyDescent="0.7">
      <c r="A21" s="75" t="s">
        <v>142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</row>
    <row r="22" spans="1:35" ht="50.25" x14ac:dyDescent="0.7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</row>
    <row r="23" spans="1:35" ht="50.25" x14ac:dyDescent="0.7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</row>
    <row r="24" spans="1:35" x14ac:dyDescent="0.25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</row>
    <row r="25" spans="1:35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</row>
    <row r="26" spans="1:35" ht="27.75" x14ac:dyDescent="0.4">
      <c r="A26" s="61" t="s">
        <v>138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</row>
    <row r="27" spans="1:35" ht="27.75" x14ac:dyDescent="0.4">
      <c r="A27" s="61" t="s">
        <v>139</v>
      </c>
    </row>
  </sheetData>
  <mergeCells count="33">
    <mergeCell ref="AG7:AG10"/>
    <mergeCell ref="AF8:AF9"/>
    <mergeCell ref="A12:AI12"/>
    <mergeCell ref="T8:U9"/>
    <mergeCell ref="A7:A10"/>
    <mergeCell ref="B7:B10"/>
    <mergeCell ref="C7:C10"/>
    <mergeCell ref="D7:D9"/>
    <mergeCell ref="E7:E9"/>
    <mergeCell ref="F7:U7"/>
    <mergeCell ref="F8:K8"/>
    <mergeCell ref="L8:M9"/>
    <mergeCell ref="N8:O9"/>
    <mergeCell ref="P8:Q9"/>
    <mergeCell ref="R8:S9"/>
    <mergeCell ref="AA8:AA9"/>
    <mergeCell ref="V7:AF7"/>
    <mergeCell ref="X1:AI1"/>
    <mergeCell ref="A3:AI3"/>
    <mergeCell ref="A4:AI4"/>
    <mergeCell ref="A13:B13"/>
    <mergeCell ref="A21:AI21"/>
    <mergeCell ref="AH7:AH10"/>
    <mergeCell ref="AI7:AI10"/>
    <mergeCell ref="V8:V9"/>
    <mergeCell ref="W8:W9"/>
    <mergeCell ref="X8:X9"/>
    <mergeCell ref="Y8:Y9"/>
    <mergeCell ref="Z8:Z9"/>
    <mergeCell ref="AB8:AB9"/>
    <mergeCell ref="AC8:AC9"/>
    <mergeCell ref="AD8:AD9"/>
    <mergeCell ref="AE8:AE9"/>
  </mergeCells>
  <pageMargins left="0.7" right="0.7" top="0.75" bottom="0.75" header="0.3" footer="0.3"/>
  <pageSetup paperSize="9" scale="2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topLeftCell="C1" zoomScale="70" zoomScaleNormal="70" workbookViewId="0">
      <selection activeCell="J1" sqref="J1:P1"/>
    </sheetView>
  </sheetViews>
  <sheetFormatPr defaultRowHeight="15" x14ac:dyDescent="0.25"/>
  <cols>
    <col min="1" max="1" width="15.85546875" customWidth="1"/>
    <col min="2" max="2" width="38" customWidth="1"/>
    <col min="3" max="3" width="21.42578125" customWidth="1"/>
    <col min="4" max="4" width="14.85546875" customWidth="1"/>
    <col min="5" max="5" width="40.140625" customWidth="1"/>
    <col min="6" max="6" width="12.85546875" customWidth="1"/>
    <col min="7" max="7" width="13.85546875" customWidth="1"/>
    <col min="8" max="12" width="28.140625" customWidth="1"/>
    <col min="13" max="13" width="54" customWidth="1"/>
    <col min="14" max="14" width="32.85546875" customWidth="1"/>
    <col min="15" max="15" width="15.140625" customWidth="1"/>
    <col min="16" max="16" width="25.5703125" customWidth="1"/>
  </cols>
  <sheetData>
    <row r="1" spans="1:16" ht="252.75" customHeight="1" x14ac:dyDescent="0.25">
      <c r="J1" s="149" t="s">
        <v>145</v>
      </c>
      <c r="K1" s="149"/>
      <c r="L1" s="149"/>
      <c r="M1" s="149"/>
      <c r="N1" s="149"/>
      <c r="O1" s="149"/>
      <c r="P1" s="149"/>
    </row>
    <row r="3" spans="1:16" ht="175.5" customHeight="1" x14ac:dyDescent="0.25">
      <c r="A3" s="150" t="s">
        <v>143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7" spans="1:16" ht="27.75" x14ac:dyDescent="0.25">
      <c r="A7" s="161" t="s">
        <v>0</v>
      </c>
      <c r="B7" s="161" t="s">
        <v>77</v>
      </c>
      <c r="C7" s="161" t="s">
        <v>36</v>
      </c>
      <c r="D7" s="162"/>
      <c r="E7" s="164" t="s">
        <v>37</v>
      </c>
      <c r="F7" s="155" t="s">
        <v>38</v>
      </c>
      <c r="G7" s="155" t="s">
        <v>39</v>
      </c>
      <c r="H7" s="164" t="s">
        <v>40</v>
      </c>
      <c r="I7" s="161" t="s">
        <v>41</v>
      </c>
      <c r="J7" s="162"/>
      <c r="K7" s="144" t="s">
        <v>42</v>
      </c>
      <c r="L7" s="144" t="s">
        <v>44</v>
      </c>
      <c r="M7" s="144" t="s">
        <v>45</v>
      </c>
      <c r="N7" s="152" t="s">
        <v>2</v>
      </c>
      <c r="O7" s="165" t="s">
        <v>47</v>
      </c>
      <c r="P7" s="165" t="s">
        <v>48</v>
      </c>
    </row>
    <row r="8" spans="1:16" x14ac:dyDescent="0.25">
      <c r="A8" s="162"/>
      <c r="B8" s="162"/>
      <c r="C8" s="164" t="s">
        <v>49</v>
      </c>
      <c r="D8" s="155" t="s">
        <v>50</v>
      </c>
      <c r="E8" s="162"/>
      <c r="F8" s="156"/>
      <c r="G8" s="156"/>
      <c r="H8" s="162"/>
      <c r="I8" s="164" t="s">
        <v>51</v>
      </c>
      <c r="J8" s="155" t="s">
        <v>52</v>
      </c>
      <c r="K8" s="145"/>
      <c r="L8" s="147"/>
      <c r="M8" s="147"/>
      <c r="N8" s="153"/>
      <c r="O8" s="166"/>
      <c r="P8" s="166"/>
    </row>
    <row r="9" spans="1:16" ht="222.75" customHeight="1" x14ac:dyDescent="0.25">
      <c r="A9" s="162"/>
      <c r="B9" s="162"/>
      <c r="C9" s="162"/>
      <c r="D9" s="153"/>
      <c r="E9" s="162"/>
      <c r="F9" s="156"/>
      <c r="G9" s="156"/>
      <c r="H9" s="162"/>
      <c r="I9" s="162"/>
      <c r="J9" s="168"/>
      <c r="K9" s="146"/>
      <c r="L9" s="147"/>
      <c r="M9" s="147"/>
      <c r="N9" s="154"/>
      <c r="O9" s="166"/>
      <c r="P9" s="166"/>
    </row>
    <row r="10" spans="1:16" ht="27.75" x14ac:dyDescent="0.25">
      <c r="A10" s="163"/>
      <c r="B10" s="163"/>
      <c r="C10" s="163"/>
      <c r="D10" s="167"/>
      <c r="E10" s="162"/>
      <c r="F10" s="157"/>
      <c r="G10" s="157"/>
      <c r="H10" s="62" t="s">
        <v>32</v>
      </c>
      <c r="I10" s="62" t="s">
        <v>32</v>
      </c>
      <c r="J10" s="62" t="s">
        <v>32</v>
      </c>
      <c r="K10" s="62" t="s">
        <v>56</v>
      </c>
      <c r="L10" s="148"/>
      <c r="M10" s="148"/>
      <c r="N10" s="62" t="s">
        <v>30</v>
      </c>
      <c r="O10" s="62" t="s">
        <v>57</v>
      </c>
      <c r="P10" s="62" t="s">
        <v>57</v>
      </c>
    </row>
    <row r="11" spans="1:16" ht="27.75" x14ac:dyDescent="0.25">
      <c r="A11" s="62">
        <v>1</v>
      </c>
      <c r="B11" s="62">
        <v>2</v>
      </c>
      <c r="C11" s="62">
        <v>3</v>
      </c>
      <c r="D11" s="62">
        <v>4</v>
      </c>
      <c r="E11" s="62">
        <v>5</v>
      </c>
      <c r="F11" s="63">
        <v>5.5697674418604599</v>
      </c>
      <c r="G11" s="63">
        <v>7</v>
      </c>
      <c r="H11" s="63">
        <v>8</v>
      </c>
      <c r="I11" s="63">
        <v>9</v>
      </c>
      <c r="J11" s="63">
        <v>10</v>
      </c>
      <c r="K11" s="62">
        <v>11</v>
      </c>
      <c r="L11" s="63">
        <v>12</v>
      </c>
      <c r="M11" s="63">
        <v>13</v>
      </c>
      <c r="N11" s="63">
        <v>14</v>
      </c>
      <c r="O11" s="63">
        <v>15</v>
      </c>
      <c r="P11" s="63">
        <v>16</v>
      </c>
    </row>
    <row r="12" spans="1:16" ht="27.75" x14ac:dyDescent="0.25">
      <c r="A12" s="158" t="s">
        <v>78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60"/>
    </row>
    <row r="13" spans="1:16" ht="68.25" customHeight="1" x14ac:dyDescent="0.4">
      <c r="A13" s="142" t="s">
        <v>81</v>
      </c>
      <c r="B13" s="143"/>
      <c r="C13" s="64" t="s">
        <v>87</v>
      </c>
      <c r="D13" s="64" t="s">
        <v>87</v>
      </c>
      <c r="E13" s="23" t="s">
        <v>87</v>
      </c>
      <c r="F13" s="64" t="s">
        <v>87</v>
      </c>
      <c r="G13" s="64" t="s">
        <v>87</v>
      </c>
      <c r="H13" s="21">
        <f>SUM(H14:H19)</f>
        <v>45795.1</v>
      </c>
      <c r="I13" s="21">
        <f>SUM(I14:I19)</f>
        <v>40691.799999999996</v>
      </c>
      <c r="J13" s="21">
        <f>SUM(J14:J19)</f>
        <v>37862.1</v>
      </c>
      <c r="K13" s="65">
        <f>SUM(K14:K19)</f>
        <v>2257</v>
      </c>
      <c r="L13" s="64" t="s">
        <v>79</v>
      </c>
      <c r="M13" s="64" t="s">
        <v>79</v>
      </c>
      <c r="N13" s="21">
        <v>1537584.94</v>
      </c>
      <c r="O13" s="21">
        <f>N13/H13</f>
        <v>33.575315699714601</v>
      </c>
      <c r="P13" s="21">
        <f>MAX(P14:P19)</f>
        <v>1251.9329161335352</v>
      </c>
    </row>
    <row r="14" spans="1:16" ht="55.5" x14ac:dyDescent="0.4">
      <c r="A14" s="13">
        <v>1</v>
      </c>
      <c r="B14" s="66" t="s">
        <v>82</v>
      </c>
      <c r="C14" s="67">
        <v>1978</v>
      </c>
      <c r="D14" s="67"/>
      <c r="E14" s="68" t="s">
        <v>90</v>
      </c>
      <c r="F14" s="67">
        <v>9</v>
      </c>
      <c r="G14" s="67">
        <v>4</v>
      </c>
      <c r="H14" s="69">
        <v>8707</v>
      </c>
      <c r="I14" s="69">
        <v>7693.6</v>
      </c>
      <c r="J14" s="69">
        <v>7347.1</v>
      </c>
      <c r="K14" s="70">
        <v>357</v>
      </c>
      <c r="L14" s="67" t="s">
        <v>89</v>
      </c>
      <c r="M14" s="72" t="s">
        <v>91</v>
      </c>
      <c r="N14" s="69">
        <v>379333.74</v>
      </c>
      <c r="O14" s="21">
        <f t="shared" ref="O14:O18" si="0">N14/H14</f>
        <v>43.566525783852072</v>
      </c>
      <c r="P14" s="21">
        <v>1188.0852307338923</v>
      </c>
    </row>
    <row r="15" spans="1:16" ht="55.5" x14ac:dyDescent="0.4">
      <c r="A15" s="13">
        <v>2</v>
      </c>
      <c r="B15" s="66" t="s">
        <v>83</v>
      </c>
      <c r="C15" s="67">
        <v>1981</v>
      </c>
      <c r="D15" s="67"/>
      <c r="E15" s="68" t="s">
        <v>90</v>
      </c>
      <c r="F15" s="67">
        <v>9</v>
      </c>
      <c r="G15" s="67">
        <v>4</v>
      </c>
      <c r="H15" s="69">
        <v>8838.4</v>
      </c>
      <c r="I15" s="69">
        <v>7825</v>
      </c>
      <c r="J15" s="69">
        <v>7353.9</v>
      </c>
      <c r="K15" s="70">
        <v>387</v>
      </c>
      <c r="L15" s="67" t="s">
        <v>89</v>
      </c>
      <c r="M15" s="72" t="s">
        <v>91</v>
      </c>
      <c r="N15" s="69">
        <v>378072.25</v>
      </c>
      <c r="O15" s="21">
        <f t="shared" si="0"/>
        <v>42.776096352280959</v>
      </c>
      <c r="P15" s="21">
        <v>1203.3120935916004</v>
      </c>
    </row>
    <row r="16" spans="1:16" ht="55.5" x14ac:dyDescent="0.4">
      <c r="A16" s="13">
        <v>3</v>
      </c>
      <c r="B16" s="66" t="s">
        <v>84</v>
      </c>
      <c r="C16" s="67">
        <v>1982</v>
      </c>
      <c r="D16" s="67"/>
      <c r="E16" s="68" t="s">
        <v>90</v>
      </c>
      <c r="F16" s="67">
        <v>9</v>
      </c>
      <c r="G16" s="67">
        <v>4</v>
      </c>
      <c r="H16" s="69">
        <v>8597</v>
      </c>
      <c r="I16" s="69">
        <v>7716.1</v>
      </c>
      <c r="J16" s="69">
        <v>7190.6</v>
      </c>
      <c r="K16" s="70">
        <v>399</v>
      </c>
      <c r="L16" s="67" t="s">
        <v>89</v>
      </c>
      <c r="M16" s="72" t="s">
        <v>91</v>
      </c>
      <c r="N16" s="69">
        <v>289922.22000000003</v>
      </c>
      <c r="O16" s="21">
        <f t="shared" si="0"/>
        <v>33.723650110503669</v>
      </c>
      <c r="P16" s="21">
        <v>1251.9329161335352</v>
      </c>
    </row>
    <row r="17" spans="1:16" ht="55.5" x14ac:dyDescent="0.4">
      <c r="A17" s="13">
        <v>4</v>
      </c>
      <c r="B17" s="66" t="s">
        <v>85</v>
      </c>
      <c r="C17" s="67">
        <v>1983</v>
      </c>
      <c r="D17" s="67"/>
      <c r="E17" s="68" t="s">
        <v>90</v>
      </c>
      <c r="F17" s="67">
        <v>9</v>
      </c>
      <c r="G17" s="67">
        <v>4</v>
      </c>
      <c r="H17" s="69">
        <v>8601.7999999999993</v>
      </c>
      <c r="I17" s="69">
        <v>7730</v>
      </c>
      <c r="J17" s="69">
        <v>7318.9</v>
      </c>
      <c r="K17" s="70">
        <v>404</v>
      </c>
      <c r="L17" s="67" t="s">
        <v>89</v>
      </c>
      <c r="M17" s="72" t="s">
        <v>91</v>
      </c>
      <c r="N17" s="69">
        <v>289922.22000000003</v>
      </c>
      <c r="O17" s="21">
        <f t="shared" si="0"/>
        <v>33.704831546885544</v>
      </c>
      <c r="P17" s="21">
        <v>1250.1976609546841</v>
      </c>
    </row>
    <row r="18" spans="1:16" ht="55.5" x14ac:dyDescent="0.4">
      <c r="A18" s="13">
        <v>5</v>
      </c>
      <c r="B18" s="66" t="s">
        <v>86</v>
      </c>
      <c r="C18" s="67">
        <v>1987</v>
      </c>
      <c r="D18" s="67"/>
      <c r="E18" s="68" t="s">
        <v>88</v>
      </c>
      <c r="F18" s="67">
        <v>12</v>
      </c>
      <c r="G18" s="67">
        <v>1</v>
      </c>
      <c r="H18" s="69">
        <v>4535.8</v>
      </c>
      <c r="I18" s="69">
        <v>3907.5</v>
      </c>
      <c r="J18" s="69">
        <v>3078</v>
      </c>
      <c r="K18" s="70">
        <v>448</v>
      </c>
      <c r="L18" s="67" t="s">
        <v>89</v>
      </c>
      <c r="M18" s="72" t="s">
        <v>91</v>
      </c>
      <c r="N18" s="69">
        <v>192286.75999999998</v>
      </c>
      <c r="O18" s="21">
        <f t="shared" si="0"/>
        <v>42.39313020856298</v>
      </c>
      <c r="P18" s="21">
        <v>1015.5965571674238</v>
      </c>
    </row>
    <row r="19" spans="1:16" ht="55.5" x14ac:dyDescent="0.4">
      <c r="A19" s="13">
        <v>6</v>
      </c>
      <c r="B19" s="66" t="s">
        <v>115</v>
      </c>
      <c r="C19" s="67">
        <v>1984</v>
      </c>
      <c r="D19" s="67"/>
      <c r="E19" s="68" t="s">
        <v>90</v>
      </c>
      <c r="F19" s="67">
        <v>9</v>
      </c>
      <c r="G19" s="67">
        <v>3</v>
      </c>
      <c r="H19" s="69">
        <v>6515.1</v>
      </c>
      <c r="I19" s="69">
        <v>5819.6</v>
      </c>
      <c r="J19" s="69">
        <v>5573.6</v>
      </c>
      <c r="K19" s="70">
        <v>262</v>
      </c>
      <c r="L19" s="67" t="s">
        <v>89</v>
      </c>
      <c r="M19" s="72" t="s">
        <v>91</v>
      </c>
      <c r="N19" s="69">
        <v>8047.75</v>
      </c>
      <c r="O19" s="21">
        <f>N19/H19</f>
        <v>1.2352458135715492</v>
      </c>
      <c r="P19" s="21">
        <v>1068.9334377062517</v>
      </c>
    </row>
    <row r="21" spans="1:16" ht="23.25" x14ac:dyDescent="0.35">
      <c r="A21" s="71" t="s">
        <v>138</v>
      </c>
    </row>
    <row r="22" spans="1:16" ht="23.25" x14ac:dyDescent="0.35">
      <c r="A22" s="71" t="s">
        <v>139</v>
      </c>
    </row>
  </sheetData>
  <mergeCells count="22">
    <mergeCell ref="C8:C10"/>
    <mergeCell ref="D8:D10"/>
    <mergeCell ref="I8:I9"/>
    <mergeCell ref="J8:J9"/>
    <mergeCell ref="H7:H9"/>
    <mergeCell ref="I7:J7"/>
    <mergeCell ref="A13:B13"/>
    <mergeCell ref="K7:K9"/>
    <mergeCell ref="L7:L10"/>
    <mergeCell ref="M7:M10"/>
    <mergeCell ref="J1:P1"/>
    <mergeCell ref="A3:P3"/>
    <mergeCell ref="N7:N9"/>
    <mergeCell ref="G7:G10"/>
    <mergeCell ref="A12:P12"/>
    <mergeCell ref="A7:A10"/>
    <mergeCell ref="B7:B10"/>
    <mergeCell ref="C7:D7"/>
    <mergeCell ref="E7:E10"/>
    <mergeCell ref="F7:F10"/>
    <mergeCell ref="O7:O9"/>
    <mergeCell ref="P7:P9"/>
  </mergeCells>
  <pageMargins left="0.7" right="0.7" top="0.75" bottom="0.75" header="0.3" footer="0.3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p_0_1</vt:lpstr>
      <vt:lpstr>p_0_2</vt:lpstr>
      <vt:lpstr>p_0_3</vt:lpstr>
      <vt:lpstr>p_0_4</vt:lpstr>
      <vt:lpstr>p_0_5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Александровна Бутылина</dc:creator>
  <cp:lastModifiedBy>gkmh98</cp:lastModifiedBy>
  <cp:lastPrinted>2022-04-21T07:16:20Z</cp:lastPrinted>
  <dcterms:created xsi:type="dcterms:W3CDTF">2020-07-31T07:59:09Z</dcterms:created>
  <dcterms:modified xsi:type="dcterms:W3CDTF">2022-04-26T05:07:26Z</dcterms:modified>
</cp:coreProperties>
</file>