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На 15.12. 2020 год " sheetId="1" r:id="rId1"/>
  </sheets>
  <definedNames>
    <definedName name="_xlnm.Print_Titles" localSheetId="0">'На 15.12. 2020 год '!$5:$10</definedName>
    <definedName name="_xlnm.Print_Area" localSheetId="0">'На 15.12. 2020 год '!$A$1:$K$51</definedName>
  </definedNames>
  <calcPr fullCalcOnLoad="1"/>
</workbook>
</file>

<file path=xl/sharedStrings.xml><?xml version="1.0" encoding="utf-8"?>
<sst xmlns="http://schemas.openxmlformats.org/spreadsheetml/2006/main" count="73" uniqueCount="40">
  <si>
    <t>Наименование мероприятия</t>
  </si>
  <si>
    <t>Срок исполнения</t>
  </si>
  <si>
    <t>Исполнители, ответственные за реализацию мероприятий</t>
  </si>
  <si>
    <t>1.</t>
  </si>
  <si>
    <t>1.1.</t>
  </si>
  <si>
    <t>№п/п</t>
  </si>
  <si>
    <t>Субсидии, иные межбюджетные трансферты</t>
  </si>
  <si>
    <t>Управление образования</t>
  </si>
  <si>
    <t>1.2.</t>
  </si>
  <si>
    <t>1.3.</t>
  </si>
  <si>
    <t>1.4.</t>
  </si>
  <si>
    <t>Итого по подпрограмме</t>
  </si>
  <si>
    <t xml:space="preserve">Всего по программе 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</si>
  <si>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</si>
  <si>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</si>
  <si>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</si>
  <si>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</si>
  <si>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</si>
  <si>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3. Ресурсное обеспечение Программы</t>
  </si>
  <si>
    <t>2017год</t>
  </si>
  <si>
    <t>2018 год</t>
  </si>
  <si>
    <t>2019 год</t>
  </si>
  <si>
    <t>2017 год</t>
  </si>
  <si>
    <t>Администрация (отдел опеки)</t>
  </si>
  <si>
    <t>подпрограмма "Совершенствование организации отдыха и оздоровления детей и подростков  ЗАТО г.Радужный Владимирской области"</t>
  </si>
  <si>
    <t>Всего по  муниципальной  программе "Развитие образования ЗАТО г.Радужный Владимирской области":</t>
  </si>
  <si>
    <t>2020 год</t>
  </si>
  <si>
    <t>в том числе:</t>
  </si>
  <si>
    <t>из федерального бюджета</t>
  </si>
  <si>
    <t>из областного бюджета</t>
  </si>
  <si>
    <t>Всего</t>
  </si>
  <si>
    <t>Собственных доходов:</t>
  </si>
  <si>
    <t>2021 год</t>
  </si>
  <si>
    <t xml:space="preserve">                                                 Приложение № 1   к программе "Развитие образования  </t>
  </si>
  <si>
    <t xml:space="preserve"> ЗАТО г. Радужный Владимирской области"  </t>
  </si>
  <si>
    <t>2022 год</t>
  </si>
  <si>
    <t>подпрограмма "Развитие дошкольного, общего и дополнительного образования ЗАТО г.Радужный Владимирской области"</t>
  </si>
  <si>
    <t>подпрограмма "Совершенствование организации питания обучающихся муниципальных образовательных учреждений ЗАТО г.Радужный Владимирской области"</t>
  </si>
  <si>
    <t>подпрограмма "Обеспечение защиты прав и интересов детей-сирот и детей, оставшихся без попечительства родителей ЗАТО г.Радужный Владимирской области"</t>
  </si>
  <si>
    <t>2023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</si>
</sst>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_р_."/>
    <numFmt numFmtId="178" formatCode="0.00000"/>
    <numFmt numFmtId="179" formatCode="0.0000"/>
    <numFmt numFmtId="180" formatCode="0.000000"/>
    <numFmt numFmtId="181" formatCode="[$-FC19]d\ mmmm\ yyyy\ &quot;г.&quot;"/>
    <numFmt numFmtId="182" formatCode="0.0"/>
    <numFmt numFmtId="183" formatCode="_-* #,##0.0_р_._-;\-* #,##0.0_р_._-;_-* &quot;-&quot;??_р_._-;_-@_-"/>
    <numFmt numFmtId="184" formatCode="_-* #,##0.000_р_._-;\-* #,##0.000_р_._-;_-* &quot;-&quot;??_р_._-;_-@_-"/>
    <numFmt numFmtId="185" formatCode="_-* #,##0.00000\ _₽_-;\-* #,##0.00000\ _₽_-;_-* &quot;-&quot;?????\ _₽_-;_-@_-"/>
    <numFmt numFmtId="186" formatCode="_-* #,##0_р_._-;\-* #,##0_р_._-;_-* &quot;-&quot;??_р_._-;_-@_-"/>
    <numFmt numFmtId="187" formatCode="_-* #,##0.0000_р_._-;\-* #,##0.0000_р_._-;_-* &quot;-&quot;??_р_._-;_-@_-"/>
    <numFmt numFmtId="188" formatCode="#,##0.00\ &quot;₽&quot;"/>
    <numFmt numFmtId="189" formatCode="_-* #,##0.000\ _₽_-;\-* #,##0.000\ _₽_-;_-* &quot;-&quot;???\ _₽_-;_-@_-"/>
    <numFmt numFmtId="190" formatCode="_-* #,##0.00000_р_._-;\-* #,##0.00000_р_._-;_-* &quot;-&quot;??_р_._-;_-@_-"/>
    <numFmt numFmtId="191" formatCode="_-* #,##0.000000_р_._-;\-* #,##0.000000_р_._-;_-* &quot;-&quot;??_р_._-;_-@_-"/>
    <numFmt numFmtId="192" formatCode="_-* #,##0.0000\ _₽_-;\-* #,##0.0000\ _₽_-;_-* &quot;-&quot;????\ _₽_-;_-@_-"/>
  </numFmts>
  <fonts count="44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178" fontId="8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center" vertical="center"/>
    </xf>
    <xf numFmtId="178" fontId="9" fillId="0" borderId="13" xfId="0" applyNumberFormat="1" applyFont="1" applyFill="1" applyBorder="1" applyAlignment="1">
      <alignment horizontal="center" vertical="center"/>
    </xf>
    <xf numFmtId="178" fontId="9" fillId="0" borderId="14" xfId="0" applyNumberFormat="1" applyFont="1" applyFill="1" applyBorder="1" applyAlignment="1">
      <alignment horizontal="center" vertical="center"/>
    </xf>
    <xf numFmtId="178" fontId="9" fillId="0" borderId="15" xfId="0" applyNumberFormat="1" applyFont="1" applyFill="1" applyBorder="1" applyAlignment="1">
      <alignment horizontal="center" vertical="center"/>
    </xf>
    <xf numFmtId="180" fontId="9" fillId="0" borderId="13" xfId="0" applyNumberFormat="1" applyFont="1" applyFill="1" applyBorder="1" applyAlignment="1">
      <alignment horizontal="center" vertical="center"/>
    </xf>
    <xf numFmtId="178" fontId="9" fillId="0" borderId="16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Alignment="1">
      <alignment horizontal="center" vertical="center"/>
    </xf>
    <xf numFmtId="178" fontId="9" fillId="0" borderId="17" xfId="0" applyNumberFormat="1" applyFont="1" applyFill="1" applyBorder="1" applyAlignment="1">
      <alignment horizontal="center" vertical="center"/>
    </xf>
    <xf numFmtId="178" fontId="9" fillId="0" borderId="18" xfId="0" applyNumberFormat="1" applyFont="1" applyFill="1" applyBorder="1" applyAlignment="1">
      <alignment horizontal="center" vertical="center"/>
    </xf>
    <xf numFmtId="178" fontId="8" fillId="0" borderId="19" xfId="60" applyNumberFormat="1" applyFont="1" applyFill="1" applyBorder="1" applyAlignment="1">
      <alignment horizontal="center" vertical="center"/>
    </xf>
    <xf numFmtId="178" fontId="8" fillId="0" borderId="19" xfId="0" applyNumberFormat="1" applyFont="1" applyFill="1" applyBorder="1" applyAlignment="1">
      <alignment horizontal="center" vertical="center"/>
    </xf>
    <xf numFmtId="178" fontId="9" fillId="0" borderId="20" xfId="60" applyNumberFormat="1" applyFont="1" applyFill="1" applyBorder="1" applyAlignment="1">
      <alignment horizontal="center" vertical="center"/>
    </xf>
    <xf numFmtId="178" fontId="9" fillId="0" borderId="20" xfId="60" applyNumberFormat="1" applyFont="1" applyFill="1" applyBorder="1" applyAlignment="1">
      <alignment vertical="center"/>
    </xf>
    <xf numFmtId="178" fontId="9" fillId="0" borderId="21" xfId="0" applyNumberFormat="1" applyFont="1" applyFill="1" applyBorder="1" applyAlignment="1">
      <alignment horizontal="center" vertical="center"/>
    </xf>
    <xf numFmtId="180" fontId="9" fillId="0" borderId="13" xfId="60" applyNumberFormat="1" applyFont="1" applyFill="1" applyBorder="1" applyAlignment="1">
      <alignment horizontal="center" vertical="center"/>
    </xf>
    <xf numFmtId="178" fontId="9" fillId="0" borderId="13" xfId="60" applyNumberFormat="1" applyFont="1" applyFill="1" applyBorder="1" applyAlignment="1">
      <alignment horizontal="center" vertical="center"/>
    </xf>
    <xf numFmtId="178" fontId="9" fillId="0" borderId="13" xfId="60" applyNumberFormat="1" applyFont="1" applyFill="1" applyBorder="1" applyAlignment="1">
      <alignment vertical="center"/>
    </xf>
    <xf numFmtId="178" fontId="9" fillId="0" borderId="16" xfId="60" applyNumberFormat="1" applyFont="1" applyFill="1" applyBorder="1" applyAlignment="1">
      <alignment horizontal="center" vertical="center"/>
    </xf>
    <xf numFmtId="178" fontId="9" fillId="0" borderId="22" xfId="0" applyNumberFormat="1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0" borderId="12" xfId="0" applyFill="1" applyBorder="1" applyAlignment="1">
      <alignment/>
    </xf>
    <xf numFmtId="0" fontId="5" fillId="0" borderId="23" xfId="0" applyFont="1" applyFill="1" applyBorder="1" applyAlignment="1">
      <alignment/>
    </xf>
    <xf numFmtId="0" fontId="9" fillId="0" borderId="19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24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9" fillId="0" borderId="2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/>
    </xf>
    <xf numFmtId="0" fontId="9" fillId="0" borderId="2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/>
    </xf>
    <xf numFmtId="0" fontId="8" fillId="0" borderId="19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178" fontId="9" fillId="0" borderId="0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/>
    </xf>
    <xf numFmtId="178" fontId="0" fillId="0" borderId="0" xfId="0" applyNumberFormat="1" applyFill="1" applyAlignment="1">
      <alignment/>
    </xf>
    <xf numFmtId="0" fontId="8" fillId="0" borderId="3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78" fontId="9" fillId="0" borderId="16" xfId="60" applyNumberFormat="1" applyFont="1" applyFill="1" applyBorder="1" applyAlignment="1">
      <alignment vertical="center"/>
    </xf>
    <xf numFmtId="178" fontId="9" fillId="0" borderId="31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78" fontId="9" fillId="0" borderId="14" xfId="60" applyNumberFormat="1" applyFont="1" applyFill="1" applyBorder="1" applyAlignment="1">
      <alignment horizontal="center" vertical="center"/>
    </xf>
    <xf numFmtId="178" fontId="9" fillId="0" borderId="14" xfId="6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185" fontId="0" fillId="0" borderId="0" xfId="0" applyNumberFormat="1" applyFill="1" applyAlignment="1">
      <alignment/>
    </xf>
    <xf numFmtId="178" fontId="9" fillId="0" borderId="24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178" fontId="9" fillId="0" borderId="34" xfId="0" applyNumberFormat="1" applyFont="1" applyFill="1" applyBorder="1" applyAlignment="1">
      <alignment horizontal="center" vertical="center"/>
    </xf>
    <xf numFmtId="178" fontId="9" fillId="0" borderId="13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178" fontId="9" fillId="0" borderId="14" xfId="0" applyNumberFormat="1" applyFont="1" applyFill="1" applyBorder="1" applyAlignment="1">
      <alignment horizontal="center" vertical="center"/>
    </xf>
    <xf numFmtId="178" fontId="9" fillId="0" borderId="47" xfId="0" applyNumberFormat="1" applyFont="1" applyFill="1" applyBorder="1" applyAlignment="1">
      <alignment horizontal="center" vertical="center"/>
    </xf>
    <xf numFmtId="178" fontId="9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SheetLayoutView="90" workbookViewId="0" topLeftCell="A7">
      <pane xSplit="3" ySplit="3" topLeftCell="D10" activePane="bottomRight" state="frozen"/>
      <selection pane="topLeft" activeCell="A7" sqref="A7"/>
      <selection pane="topRight" activeCell="D7" sqref="D7"/>
      <selection pane="bottomLeft" activeCell="A10" sqref="A10"/>
      <selection pane="bottomRight" activeCell="D11" sqref="D11:D17"/>
    </sheetView>
  </sheetViews>
  <sheetFormatPr defaultColWidth="9.00390625" defaultRowHeight="12.75"/>
  <cols>
    <col min="1" max="1" width="5.625" style="0" customWidth="1"/>
    <col min="2" max="2" width="23.375" style="0" customWidth="1"/>
    <col min="3" max="3" width="16.625" style="1" customWidth="1"/>
    <col min="4" max="4" width="20.625" style="1" customWidth="1"/>
    <col min="5" max="5" width="16.625" style="1" customWidth="1"/>
    <col min="6" max="6" width="16.125" style="1" customWidth="1"/>
    <col min="7" max="7" width="14.125" style="1" customWidth="1"/>
    <col min="8" max="8" width="15.625" style="1" customWidth="1"/>
    <col min="9" max="10" width="16.00390625" style="1" customWidth="1"/>
    <col min="11" max="11" width="14.125" style="1" customWidth="1"/>
    <col min="12" max="12" width="12.875" style="1" customWidth="1"/>
  </cols>
  <sheetData>
    <row r="1" spans="1:11" ht="15">
      <c r="A1" s="86" t="s">
        <v>33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5">
      <c r="A2" s="28"/>
      <c r="B2" s="28"/>
      <c r="C2" s="28"/>
      <c r="D2" s="28"/>
      <c r="E2" s="28"/>
      <c r="F2" s="28"/>
      <c r="G2" s="100" t="s">
        <v>34</v>
      </c>
      <c r="H2" s="100"/>
      <c r="I2" s="100"/>
      <c r="J2" s="100"/>
      <c r="K2" s="100"/>
    </row>
    <row r="3" spans="1:11" ht="17.25">
      <c r="A3" s="87" t="s">
        <v>18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2" ht="13.5" thickBot="1">
      <c r="A4" s="29"/>
      <c r="B4" s="1"/>
    </row>
    <row r="5" spans="1:11" ht="17.25" customHeight="1">
      <c r="A5" s="88" t="s">
        <v>5</v>
      </c>
      <c r="B5" s="80" t="s">
        <v>0</v>
      </c>
      <c r="C5" s="80" t="s">
        <v>1</v>
      </c>
      <c r="D5" s="80" t="s">
        <v>17</v>
      </c>
      <c r="E5" s="92" t="s">
        <v>14</v>
      </c>
      <c r="F5" s="92"/>
      <c r="G5" s="92"/>
      <c r="H5" s="92"/>
      <c r="I5" s="92"/>
      <c r="J5" s="93" t="s">
        <v>16</v>
      </c>
      <c r="K5" s="74" t="s">
        <v>2</v>
      </c>
    </row>
    <row r="6" spans="1:11" ht="17.25" customHeight="1">
      <c r="A6" s="89"/>
      <c r="B6" s="81"/>
      <c r="C6" s="81"/>
      <c r="D6" s="81"/>
      <c r="E6" s="79" t="s">
        <v>15</v>
      </c>
      <c r="F6" s="85" t="s">
        <v>31</v>
      </c>
      <c r="G6" s="79"/>
      <c r="H6" s="79"/>
      <c r="I6" s="79"/>
      <c r="J6" s="94"/>
      <c r="K6" s="75"/>
    </row>
    <row r="7" spans="1:11" ht="17.25" customHeight="1">
      <c r="A7" s="89"/>
      <c r="B7" s="81"/>
      <c r="C7" s="81"/>
      <c r="D7" s="81"/>
      <c r="E7" s="79"/>
      <c r="F7" s="83" t="s">
        <v>6</v>
      </c>
      <c r="G7" s="84"/>
      <c r="H7" s="84"/>
      <c r="I7" s="79" t="s">
        <v>13</v>
      </c>
      <c r="J7" s="94"/>
      <c r="K7" s="75"/>
    </row>
    <row r="8" spans="1:11" ht="21.75" customHeight="1">
      <c r="A8" s="89"/>
      <c r="B8" s="81"/>
      <c r="C8" s="81"/>
      <c r="D8" s="81"/>
      <c r="E8" s="79"/>
      <c r="F8" s="79" t="s">
        <v>30</v>
      </c>
      <c r="G8" s="79" t="s">
        <v>27</v>
      </c>
      <c r="H8" s="79"/>
      <c r="I8" s="79"/>
      <c r="J8" s="94"/>
      <c r="K8" s="75"/>
    </row>
    <row r="9" spans="1:11" ht="39.75" thickBot="1">
      <c r="A9" s="90"/>
      <c r="B9" s="82"/>
      <c r="C9" s="82"/>
      <c r="D9" s="82"/>
      <c r="E9" s="91"/>
      <c r="F9" s="91"/>
      <c r="G9" s="31" t="s">
        <v>28</v>
      </c>
      <c r="H9" s="30" t="s">
        <v>29</v>
      </c>
      <c r="I9" s="91"/>
      <c r="J9" s="95"/>
      <c r="K9" s="76"/>
    </row>
    <row r="10" spans="1:11" ht="13.5" thickBot="1">
      <c r="A10" s="32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33">
        <v>8</v>
      </c>
      <c r="I10" s="33">
        <v>9</v>
      </c>
      <c r="J10" s="33">
        <v>10</v>
      </c>
      <c r="K10" s="33">
        <v>11</v>
      </c>
    </row>
    <row r="11" spans="1:11" ht="16.5" customHeight="1" thickBot="1">
      <c r="A11" s="77" t="s">
        <v>3</v>
      </c>
      <c r="B11" s="60" t="s">
        <v>25</v>
      </c>
      <c r="C11" s="34" t="s">
        <v>19</v>
      </c>
      <c r="D11" s="5">
        <f aca="true" t="shared" si="0" ref="D11:J11">D19+D28+D36+D44</f>
        <v>307130.275</v>
      </c>
      <c r="E11" s="5">
        <f t="shared" si="0"/>
        <v>141669.2</v>
      </c>
      <c r="F11" s="5">
        <f t="shared" si="0"/>
        <v>4504</v>
      </c>
      <c r="G11" s="5">
        <f t="shared" si="0"/>
        <v>0</v>
      </c>
      <c r="H11" s="5">
        <f t="shared" si="0"/>
        <v>4504</v>
      </c>
      <c r="I11" s="5">
        <f t="shared" si="0"/>
        <v>141591.155</v>
      </c>
      <c r="J11" s="5">
        <f t="shared" si="0"/>
        <v>19365.92</v>
      </c>
      <c r="K11" s="60" t="s">
        <v>7</v>
      </c>
    </row>
    <row r="12" spans="1:11" ht="18" customHeight="1" thickBot="1">
      <c r="A12" s="77"/>
      <c r="B12" s="61"/>
      <c r="C12" s="35" t="s">
        <v>20</v>
      </c>
      <c r="D12" s="2">
        <f aca="true" t="shared" si="1" ref="D12:D18">D21+D29+D37+D45</f>
        <v>309812.70986</v>
      </c>
      <c r="E12" s="2">
        <f aca="true" t="shared" si="2" ref="E12:J12">E21+E29+E37+E45</f>
        <v>158235.07270000002</v>
      </c>
      <c r="F12" s="2">
        <f t="shared" si="2"/>
        <v>5209.482</v>
      </c>
      <c r="G12" s="2">
        <f t="shared" si="2"/>
        <v>0</v>
      </c>
      <c r="H12" s="2">
        <f t="shared" si="2"/>
        <v>5209.482</v>
      </c>
      <c r="I12" s="2">
        <f t="shared" si="2"/>
        <v>124626.20216</v>
      </c>
      <c r="J12" s="2">
        <f t="shared" si="2"/>
        <v>21741.953</v>
      </c>
      <c r="K12" s="61"/>
    </row>
    <row r="13" spans="1:11" ht="17.25" customHeight="1" thickBot="1">
      <c r="A13" s="77"/>
      <c r="B13" s="61"/>
      <c r="C13" s="35" t="s">
        <v>21</v>
      </c>
      <c r="D13" s="2">
        <f t="shared" si="1"/>
        <v>331657.7648</v>
      </c>
      <c r="E13" s="2">
        <f aca="true" t="shared" si="3" ref="E13:J13">E22+E30+E38+E46</f>
        <v>168847.4</v>
      </c>
      <c r="F13" s="2">
        <f t="shared" si="3"/>
        <v>7362.436</v>
      </c>
      <c r="G13" s="2">
        <f t="shared" si="3"/>
        <v>0</v>
      </c>
      <c r="H13" s="2">
        <f t="shared" si="3"/>
        <v>7362.436</v>
      </c>
      <c r="I13" s="3">
        <f t="shared" si="3"/>
        <v>130579.4738</v>
      </c>
      <c r="J13" s="2">
        <f t="shared" si="3"/>
        <v>24868.455</v>
      </c>
      <c r="K13" s="61"/>
    </row>
    <row r="14" spans="1:12" ht="15.75" customHeight="1" thickBot="1">
      <c r="A14" s="77"/>
      <c r="B14" s="61"/>
      <c r="C14" s="35" t="s">
        <v>26</v>
      </c>
      <c r="D14" s="4">
        <f t="shared" si="1"/>
        <v>329451.77171</v>
      </c>
      <c r="E14" s="4">
        <f aca="true" t="shared" si="4" ref="E14:J14">E23+E31+E39+E47</f>
        <v>168548.1</v>
      </c>
      <c r="F14" s="4">
        <f t="shared" si="4"/>
        <v>15078.6</v>
      </c>
      <c r="G14" s="4">
        <f t="shared" si="4"/>
        <v>6323.8</v>
      </c>
      <c r="H14" s="4">
        <f t="shared" si="4"/>
        <v>8754.8</v>
      </c>
      <c r="I14" s="4">
        <f t="shared" si="4"/>
        <v>123270.17171</v>
      </c>
      <c r="J14" s="4">
        <f t="shared" si="4"/>
        <v>22554.9</v>
      </c>
      <c r="K14" s="61"/>
      <c r="L14" s="49"/>
    </row>
    <row r="15" spans="1:11" ht="15.75" customHeight="1" thickBot="1">
      <c r="A15" s="77"/>
      <c r="B15" s="61"/>
      <c r="C15" s="34" t="s">
        <v>32</v>
      </c>
      <c r="D15" s="5">
        <f t="shared" si="1"/>
        <v>312739.20200000005</v>
      </c>
      <c r="E15" s="5">
        <f aca="true" t="shared" si="5" ref="E15:J15">E24+E32+E40+E48</f>
        <v>169294.7</v>
      </c>
      <c r="F15" s="5">
        <f t="shared" si="5"/>
        <v>23649.4</v>
      </c>
      <c r="G15" s="5">
        <f t="shared" si="5"/>
        <v>19364.2</v>
      </c>
      <c r="H15" s="5">
        <f t="shared" si="5"/>
        <v>4285.2</v>
      </c>
      <c r="I15" s="5">
        <f t="shared" si="5"/>
        <v>98125.324</v>
      </c>
      <c r="J15" s="5">
        <f t="shared" si="5"/>
        <v>21669.778</v>
      </c>
      <c r="K15" s="61"/>
    </row>
    <row r="16" spans="1:11" ht="19.5" customHeight="1" thickBot="1">
      <c r="A16" s="77"/>
      <c r="B16" s="61"/>
      <c r="C16" s="35" t="s">
        <v>35</v>
      </c>
      <c r="D16" s="2">
        <f t="shared" si="1"/>
        <v>273183.061</v>
      </c>
      <c r="E16" s="2">
        <f aca="true" t="shared" si="6" ref="E16:J16">E25+E33+E41+E49</f>
        <v>169923.7</v>
      </c>
      <c r="F16" s="2">
        <f t="shared" si="6"/>
        <v>18220.4</v>
      </c>
      <c r="G16" s="2">
        <f t="shared" si="6"/>
        <v>14037.6</v>
      </c>
      <c r="H16" s="2">
        <f t="shared" si="6"/>
        <v>4182.8</v>
      </c>
      <c r="I16" s="2">
        <f t="shared" si="6"/>
        <v>83994.961</v>
      </c>
      <c r="J16" s="2">
        <f t="shared" si="6"/>
        <v>1044</v>
      </c>
      <c r="K16" s="61"/>
    </row>
    <row r="17" spans="1:11" ht="19.5" customHeight="1" thickBot="1">
      <c r="A17" s="77"/>
      <c r="B17" s="62"/>
      <c r="C17" s="50" t="s">
        <v>39</v>
      </c>
      <c r="D17" s="2">
        <f t="shared" si="1"/>
        <v>271708.461</v>
      </c>
      <c r="E17" s="2">
        <f aca="true" t="shared" si="7" ref="E17:J17">E26+E34+E42+E50</f>
        <v>169993.1</v>
      </c>
      <c r="F17" s="2">
        <f t="shared" si="7"/>
        <v>17720.4</v>
      </c>
      <c r="G17" s="2">
        <f t="shared" si="7"/>
        <v>13592.6</v>
      </c>
      <c r="H17" s="2">
        <f t="shared" si="7"/>
        <v>4127.8</v>
      </c>
      <c r="I17" s="2">
        <f t="shared" si="7"/>
        <v>83994.961</v>
      </c>
      <c r="J17" s="2">
        <f t="shared" si="7"/>
        <v>0</v>
      </c>
      <c r="K17" s="61"/>
    </row>
    <row r="18" spans="1:11" ht="18" customHeight="1" thickBot="1">
      <c r="A18" s="78"/>
      <c r="B18" s="36" t="s">
        <v>12</v>
      </c>
      <c r="C18" s="37"/>
      <c r="D18" s="5">
        <f t="shared" si="1"/>
        <v>2135683.2453699997</v>
      </c>
      <c r="E18" s="5">
        <f aca="true" t="shared" si="8" ref="E18:J18">E27+E35+E43+E51</f>
        <v>1146511.2726999999</v>
      </c>
      <c r="F18" s="5">
        <f t="shared" si="8"/>
        <v>91744.71800000001</v>
      </c>
      <c r="G18" s="5">
        <f t="shared" si="8"/>
        <v>53318.200000000004</v>
      </c>
      <c r="H18" s="5">
        <f t="shared" si="8"/>
        <v>38426.518</v>
      </c>
      <c r="I18" s="5">
        <f t="shared" si="8"/>
        <v>786182.2486700001</v>
      </c>
      <c r="J18" s="5">
        <f t="shared" si="8"/>
        <v>111245.00599999998</v>
      </c>
      <c r="K18" s="62"/>
    </row>
    <row r="19" spans="1:11" ht="9.75" customHeight="1">
      <c r="A19" s="68" t="s">
        <v>4</v>
      </c>
      <c r="B19" s="96" t="s">
        <v>36</v>
      </c>
      <c r="C19" s="66" t="s">
        <v>22</v>
      </c>
      <c r="D19" s="64">
        <f>E19+F19+I19+J19</f>
        <v>259771.653</v>
      </c>
      <c r="E19" s="64">
        <v>130298.7</v>
      </c>
      <c r="F19" s="64">
        <f>G19+H19</f>
        <v>1029</v>
      </c>
      <c r="G19" s="64">
        <v>0</v>
      </c>
      <c r="H19" s="64">
        <v>1029</v>
      </c>
      <c r="I19" s="64">
        <v>128443.953</v>
      </c>
      <c r="J19" s="102">
        <v>0</v>
      </c>
      <c r="K19" s="60" t="s">
        <v>7</v>
      </c>
    </row>
    <row r="20" spans="1:11" ht="9.75" customHeight="1">
      <c r="A20" s="69"/>
      <c r="B20" s="97"/>
      <c r="C20" s="67"/>
      <c r="D20" s="65"/>
      <c r="E20" s="65"/>
      <c r="F20" s="101"/>
      <c r="G20" s="65"/>
      <c r="H20" s="65"/>
      <c r="I20" s="65"/>
      <c r="J20" s="103"/>
      <c r="K20" s="61"/>
    </row>
    <row r="21" spans="1:11" ht="18" customHeight="1">
      <c r="A21" s="69"/>
      <c r="B21" s="97"/>
      <c r="C21" s="39" t="s">
        <v>20</v>
      </c>
      <c r="D21" s="9">
        <f aca="true" t="shared" si="9" ref="D21:D26">E21+F21+I21+J21</f>
        <v>256780.11129</v>
      </c>
      <c r="E21" s="10">
        <v>143448.1</v>
      </c>
      <c r="F21" s="10">
        <f aca="true" t="shared" si="10" ref="F21:F26">G21+H21</f>
        <v>1296.482</v>
      </c>
      <c r="G21" s="10">
        <v>0</v>
      </c>
      <c r="H21" s="11">
        <v>1296.482</v>
      </c>
      <c r="I21" s="7">
        <v>112035.52929</v>
      </c>
      <c r="J21" s="8">
        <v>0</v>
      </c>
      <c r="K21" s="61"/>
    </row>
    <row r="22" spans="1:12" s="24" customFormat="1" ht="16.5" customHeight="1">
      <c r="A22" s="69"/>
      <c r="B22" s="97"/>
      <c r="C22" s="40" t="s">
        <v>21</v>
      </c>
      <c r="D22" s="6">
        <f t="shared" si="9"/>
        <v>274699.70717</v>
      </c>
      <c r="E22" s="10">
        <v>157111.4</v>
      </c>
      <c r="F22" s="12">
        <f t="shared" si="10"/>
        <v>3375.852</v>
      </c>
      <c r="G22" s="10">
        <v>0</v>
      </c>
      <c r="H22" s="10">
        <v>3375.852</v>
      </c>
      <c r="I22" s="10">
        <f>114080.66084+133.79733-2.003</f>
        <v>114212.45517</v>
      </c>
      <c r="J22" s="8">
        <v>0</v>
      </c>
      <c r="K22" s="61"/>
      <c r="L22" s="1"/>
    </row>
    <row r="23" spans="1:11" ht="16.5" customHeight="1">
      <c r="A23" s="69"/>
      <c r="B23" s="97"/>
      <c r="C23" s="51" t="s">
        <v>26</v>
      </c>
      <c r="D23" s="6">
        <f t="shared" si="9"/>
        <v>274920.2059</v>
      </c>
      <c r="E23" s="10">
        <f>156161.5-1157.3+1500</f>
        <v>156504.2</v>
      </c>
      <c r="F23" s="12">
        <f t="shared" si="10"/>
        <v>7019.3</v>
      </c>
      <c r="G23" s="12">
        <f>1117-22.3+1979.1</f>
        <v>3073.8</v>
      </c>
      <c r="H23" s="10">
        <v>3945.5</v>
      </c>
      <c r="I23" s="12">
        <v>111396.7059</v>
      </c>
      <c r="J23" s="13">
        <v>0</v>
      </c>
      <c r="K23" s="61"/>
    </row>
    <row r="24" spans="1:11" ht="16.5" customHeight="1">
      <c r="A24" s="69"/>
      <c r="B24" s="97"/>
      <c r="C24" s="51" t="s">
        <v>32</v>
      </c>
      <c r="D24" s="6">
        <f t="shared" si="9"/>
        <v>259009.28100000002</v>
      </c>
      <c r="E24" s="10">
        <v>156128.2</v>
      </c>
      <c r="F24" s="12">
        <f t="shared" si="10"/>
        <v>13400.300000000001</v>
      </c>
      <c r="G24" s="12">
        <v>11791.1</v>
      </c>
      <c r="H24" s="10">
        <v>1609.2</v>
      </c>
      <c r="I24" s="12">
        <v>89480.781</v>
      </c>
      <c r="J24" s="10">
        <v>0</v>
      </c>
      <c r="K24" s="63"/>
    </row>
    <row r="25" spans="1:11" ht="18" customHeight="1">
      <c r="A25" s="69"/>
      <c r="B25" s="97"/>
      <c r="C25" s="40" t="s">
        <v>35</v>
      </c>
      <c r="D25" s="6">
        <f t="shared" si="9"/>
        <v>244492.183</v>
      </c>
      <c r="E25" s="10">
        <v>155442</v>
      </c>
      <c r="F25" s="10">
        <f t="shared" si="10"/>
        <v>7834.8</v>
      </c>
      <c r="G25" s="10">
        <v>6382</v>
      </c>
      <c r="H25" s="10">
        <v>1452.8</v>
      </c>
      <c r="I25" s="10">
        <v>81215.383</v>
      </c>
      <c r="J25" s="13">
        <v>0</v>
      </c>
      <c r="K25" s="61"/>
    </row>
    <row r="26" spans="1:11" ht="18" customHeight="1" thickBot="1">
      <c r="A26" s="69"/>
      <c r="B26" s="98"/>
      <c r="C26" s="39" t="s">
        <v>39</v>
      </c>
      <c r="D26" s="6">
        <f t="shared" si="9"/>
        <v>244061.58299999998</v>
      </c>
      <c r="E26" s="7">
        <v>155511.4</v>
      </c>
      <c r="F26" s="7">
        <f t="shared" si="10"/>
        <v>7334.8</v>
      </c>
      <c r="G26" s="7">
        <v>5937</v>
      </c>
      <c r="H26" s="7">
        <v>1397.8</v>
      </c>
      <c r="I26" s="7">
        <v>81215.383</v>
      </c>
      <c r="J26" s="13">
        <v>0</v>
      </c>
      <c r="K26" s="61"/>
    </row>
    <row r="27" spans="1:11" ht="18.75" customHeight="1" thickBot="1">
      <c r="A27" s="70"/>
      <c r="B27" s="41" t="s">
        <v>11</v>
      </c>
      <c r="C27" s="27"/>
      <c r="D27" s="14">
        <f>D19+D21+D22+D23+D24+D25+D26</f>
        <v>1813734.7243599999</v>
      </c>
      <c r="E27" s="14">
        <f aca="true" t="shared" si="11" ref="E27:J27">E19+E21+E22+E23+E24+E25+E26</f>
        <v>1054443.9999999998</v>
      </c>
      <c r="F27" s="14">
        <f t="shared" si="11"/>
        <v>41290.53400000001</v>
      </c>
      <c r="G27" s="14">
        <f t="shared" si="11"/>
        <v>27183.9</v>
      </c>
      <c r="H27" s="14">
        <f t="shared" si="11"/>
        <v>14106.633999999998</v>
      </c>
      <c r="I27" s="14">
        <f t="shared" si="11"/>
        <v>718000.1903600001</v>
      </c>
      <c r="J27" s="14">
        <f t="shared" si="11"/>
        <v>0</v>
      </c>
      <c r="K27" s="62"/>
    </row>
    <row r="28" spans="1:11" ht="21" customHeight="1">
      <c r="A28" s="71" t="s">
        <v>8</v>
      </c>
      <c r="B28" s="99" t="s">
        <v>37</v>
      </c>
      <c r="C28" s="42" t="s">
        <v>22</v>
      </c>
      <c r="D28" s="16">
        <f aca="true" t="shared" si="12" ref="D28:D34">E28+F28+I28+J28</f>
        <v>26096.411999999997</v>
      </c>
      <c r="E28" s="16">
        <v>0</v>
      </c>
      <c r="F28" s="17">
        <f aca="true" t="shared" si="13" ref="F28:F50">G28+H28</f>
        <v>2078</v>
      </c>
      <c r="G28" s="16">
        <v>0</v>
      </c>
      <c r="H28" s="16">
        <v>2078</v>
      </c>
      <c r="I28" s="16">
        <v>5577.492</v>
      </c>
      <c r="J28" s="18">
        <v>18440.92</v>
      </c>
      <c r="K28" s="60" t="s">
        <v>7</v>
      </c>
    </row>
    <row r="29" spans="1:11" ht="18.75" customHeight="1">
      <c r="A29" s="72"/>
      <c r="B29" s="77"/>
      <c r="C29" s="40" t="s">
        <v>20</v>
      </c>
      <c r="D29" s="19">
        <f t="shared" si="12"/>
        <v>27706.0825</v>
      </c>
      <c r="E29" s="20">
        <v>0</v>
      </c>
      <c r="F29" s="21">
        <f t="shared" si="13"/>
        <v>2215</v>
      </c>
      <c r="G29" s="22">
        <v>0</v>
      </c>
      <c r="H29" s="22">
        <v>2215</v>
      </c>
      <c r="I29" s="22">
        <v>5066.9035</v>
      </c>
      <c r="J29" s="23">
        <v>20424.179</v>
      </c>
      <c r="K29" s="61"/>
    </row>
    <row r="30" spans="1:12" s="24" customFormat="1" ht="20.25" customHeight="1">
      <c r="A30" s="72"/>
      <c r="B30" s="77"/>
      <c r="C30" s="40" t="s">
        <v>21</v>
      </c>
      <c r="D30" s="20">
        <f t="shared" si="12"/>
        <v>33302.22111</v>
      </c>
      <c r="E30" s="20">
        <v>0</v>
      </c>
      <c r="F30" s="21">
        <f t="shared" si="13"/>
        <v>2292</v>
      </c>
      <c r="G30" s="22">
        <v>0</v>
      </c>
      <c r="H30" s="22">
        <v>2292</v>
      </c>
      <c r="I30" s="22">
        <v>7777.14611</v>
      </c>
      <c r="J30" s="23">
        <v>23233.075</v>
      </c>
      <c r="K30" s="61"/>
      <c r="L30" s="1"/>
    </row>
    <row r="31" spans="1:11" ht="20.25" customHeight="1">
      <c r="A31" s="72"/>
      <c r="B31" s="77"/>
      <c r="C31" s="40" t="s">
        <v>26</v>
      </c>
      <c r="D31" s="20">
        <f t="shared" si="12"/>
        <v>35431.61</v>
      </c>
      <c r="E31" s="20">
        <v>0</v>
      </c>
      <c r="F31" s="52">
        <f>G31+H31</f>
        <v>5924.2</v>
      </c>
      <c r="G31" s="22">
        <v>3250</v>
      </c>
      <c r="H31" s="22">
        <f>2712.5-38.3</f>
        <v>2674.2</v>
      </c>
      <c r="I31" s="22">
        <f>7681.31-700-28.851+0.051</f>
        <v>6952.510000000001</v>
      </c>
      <c r="J31" s="53">
        <v>22554.9</v>
      </c>
      <c r="K31" s="61"/>
    </row>
    <row r="32" spans="1:11" ht="20.25" customHeight="1">
      <c r="A32" s="72"/>
      <c r="B32" s="77"/>
      <c r="C32" s="40" t="s">
        <v>32</v>
      </c>
      <c r="D32" s="20">
        <f t="shared" si="12"/>
        <v>34362.248</v>
      </c>
      <c r="E32" s="22">
        <v>0</v>
      </c>
      <c r="F32" s="52">
        <f>G32+H32</f>
        <v>8041.1</v>
      </c>
      <c r="G32" s="22">
        <v>7573.1</v>
      </c>
      <c r="H32" s="22">
        <v>468</v>
      </c>
      <c r="I32" s="22">
        <v>5695.37</v>
      </c>
      <c r="J32" s="10">
        <v>20625.778</v>
      </c>
      <c r="K32" s="63"/>
    </row>
    <row r="33" spans="1:11" ht="19.5" customHeight="1">
      <c r="A33" s="72"/>
      <c r="B33" s="77"/>
      <c r="C33" s="54" t="s">
        <v>35</v>
      </c>
      <c r="D33" s="22">
        <f t="shared" si="12"/>
        <v>8177.6</v>
      </c>
      <c r="E33" s="22">
        <v>0</v>
      </c>
      <c r="F33" s="52">
        <f t="shared" si="13"/>
        <v>8177.6</v>
      </c>
      <c r="G33" s="22">
        <v>7655.6</v>
      </c>
      <c r="H33" s="20">
        <v>522</v>
      </c>
      <c r="I33" s="22">
        <v>0</v>
      </c>
      <c r="J33" s="10">
        <v>0</v>
      </c>
      <c r="K33" s="63"/>
    </row>
    <row r="34" spans="1:11" ht="19.5" customHeight="1" thickBot="1">
      <c r="A34" s="73"/>
      <c r="B34" s="78"/>
      <c r="C34" s="40" t="s">
        <v>39</v>
      </c>
      <c r="D34" s="55">
        <f t="shared" si="12"/>
        <v>8177.6</v>
      </c>
      <c r="E34" s="55">
        <v>0</v>
      </c>
      <c r="F34" s="56">
        <f t="shared" si="13"/>
        <v>8177.6</v>
      </c>
      <c r="G34" s="55">
        <v>7655.6</v>
      </c>
      <c r="H34" s="55">
        <v>522</v>
      </c>
      <c r="I34" s="55">
        <v>0</v>
      </c>
      <c r="J34" s="13">
        <v>0</v>
      </c>
      <c r="K34" s="61"/>
    </row>
    <row r="35" spans="1:11" s="1" customFormat="1" ht="17.25" customHeight="1" thickBot="1">
      <c r="A35" s="25"/>
      <c r="B35" s="26" t="s">
        <v>11</v>
      </c>
      <c r="C35" s="48"/>
      <c r="D35" s="14">
        <f aca="true" t="shared" si="14" ref="D35:I35">D28+D29+D30+D31+D32+D33+D34</f>
        <v>173253.77361</v>
      </c>
      <c r="E35" s="14">
        <f t="shared" si="14"/>
        <v>0</v>
      </c>
      <c r="F35" s="14">
        <f t="shared" si="14"/>
        <v>36905.5</v>
      </c>
      <c r="G35" s="14">
        <f t="shared" si="14"/>
        <v>26134.300000000003</v>
      </c>
      <c r="H35" s="14">
        <f t="shared" si="14"/>
        <v>10771.2</v>
      </c>
      <c r="I35" s="14">
        <f t="shared" si="14"/>
        <v>31069.42161</v>
      </c>
      <c r="J35" s="14">
        <f>J28+J29+J30+J31+J32+J33+J34</f>
        <v>105278.85199999998</v>
      </c>
      <c r="K35" s="62"/>
    </row>
    <row r="36" spans="1:11" ht="21" customHeight="1">
      <c r="A36" s="60" t="s">
        <v>9</v>
      </c>
      <c r="B36" s="96" t="s">
        <v>24</v>
      </c>
      <c r="C36" s="38" t="s">
        <v>22</v>
      </c>
      <c r="D36" s="6">
        <f aca="true" t="shared" si="15" ref="D36:D42">E36+F36+I36+J36</f>
        <v>9891.71</v>
      </c>
      <c r="E36" s="6">
        <v>0</v>
      </c>
      <c r="F36" s="6">
        <f t="shared" si="13"/>
        <v>1397</v>
      </c>
      <c r="G36" s="6">
        <v>0</v>
      </c>
      <c r="H36" s="6">
        <f>755+642</f>
        <v>1397</v>
      </c>
      <c r="I36" s="6">
        <v>7569.71</v>
      </c>
      <c r="J36" s="8">
        <v>925</v>
      </c>
      <c r="K36" s="60" t="s">
        <v>7</v>
      </c>
    </row>
    <row r="37" spans="1:11" ht="16.5" customHeight="1">
      <c r="A37" s="61"/>
      <c r="B37" s="97"/>
      <c r="C37" s="40" t="s">
        <v>20</v>
      </c>
      <c r="D37" s="6">
        <f t="shared" si="15"/>
        <v>10539.54337</v>
      </c>
      <c r="E37" s="6">
        <v>0</v>
      </c>
      <c r="F37" s="6">
        <f t="shared" si="13"/>
        <v>1698</v>
      </c>
      <c r="G37" s="10">
        <v>0</v>
      </c>
      <c r="H37" s="10">
        <v>1698</v>
      </c>
      <c r="I37" s="10">
        <v>7523.76937</v>
      </c>
      <c r="J37" s="23">
        <v>1317.774</v>
      </c>
      <c r="K37" s="61"/>
    </row>
    <row r="38" spans="1:12" s="24" customFormat="1" ht="16.5" customHeight="1">
      <c r="A38" s="61"/>
      <c r="B38" s="97"/>
      <c r="C38" s="40" t="s">
        <v>21</v>
      </c>
      <c r="D38" s="6">
        <f t="shared" si="15"/>
        <v>11919.83652</v>
      </c>
      <c r="E38" s="6">
        <v>0</v>
      </c>
      <c r="F38" s="6">
        <f t="shared" si="13"/>
        <v>1694.584</v>
      </c>
      <c r="G38" s="10">
        <v>0</v>
      </c>
      <c r="H38" s="10">
        <v>1694.584</v>
      </c>
      <c r="I38" s="10">
        <v>8589.87252</v>
      </c>
      <c r="J38" s="23">
        <v>1635.38</v>
      </c>
      <c r="K38" s="61"/>
      <c r="L38" s="1"/>
    </row>
    <row r="39" spans="1:11" ht="16.5" customHeight="1">
      <c r="A39" s="61"/>
      <c r="B39" s="97"/>
      <c r="C39" s="51" t="s">
        <v>26</v>
      </c>
      <c r="D39" s="6">
        <f t="shared" si="15"/>
        <v>7056.05581</v>
      </c>
      <c r="E39" s="6">
        <v>0</v>
      </c>
      <c r="F39" s="10">
        <f>G39+H39</f>
        <v>2135.1</v>
      </c>
      <c r="G39" s="12">
        <v>0</v>
      </c>
      <c r="H39" s="12">
        <f>1135.1+1000</f>
        <v>2135.1</v>
      </c>
      <c r="I39" s="12">
        <f>5480.12691-559.1711</f>
        <v>4920.9558099999995</v>
      </c>
      <c r="J39" s="53">
        <v>0</v>
      </c>
      <c r="K39" s="61"/>
    </row>
    <row r="40" spans="1:11" ht="16.5" customHeight="1">
      <c r="A40" s="61"/>
      <c r="B40" s="97"/>
      <c r="C40" s="40" t="s">
        <v>32</v>
      </c>
      <c r="D40" s="10">
        <f t="shared" si="15"/>
        <v>6201.173</v>
      </c>
      <c r="E40" s="10">
        <v>0</v>
      </c>
      <c r="F40" s="10">
        <f>G40+H40</f>
        <v>2208</v>
      </c>
      <c r="G40" s="10">
        <v>0</v>
      </c>
      <c r="H40" s="10">
        <v>2208</v>
      </c>
      <c r="I40" s="10">
        <v>2949.173</v>
      </c>
      <c r="J40" s="10">
        <v>1044</v>
      </c>
      <c r="K40" s="63"/>
    </row>
    <row r="41" spans="1:11" ht="18.75" customHeight="1">
      <c r="A41" s="61"/>
      <c r="B41" s="97"/>
      <c r="C41" s="40" t="s">
        <v>35</v>
      </c>
      <c r="D41" s="10">
        <f t="shared" si="15"/>
        <v>6031.5779999999995</v>
      </c>
      <c r="E41" s="10">
        <v>0</v>
      </c>
      <c r="F41" s="10">
        <f t="shared" si="13"/>
        <v>2208</v>
      </c>
      <c r="G41" s="10">
        <v>0</v>
      </c>
      <c r="H41" s="10">
        <v>2208</v>
      </c>
      <c r="I41" s="10">
        <v>2779.578</v>
      </c>
      <c r="J41" s="10">
        <v>1044</v>
      </c>
      <c r="K41" s="63"/>
    </row>
    <row r="42" spans="1:11" ht="18.75" customHeight="1" thickBot="1">
      <c r="A42" s="62"/>
      <c r="B42" s="98"/>
      <c r="C42" s="39" t="s">
        <v>39</v>
      </c>
      <c r="D42" s="7">
        <f t="shared" si="15"/>
        <v>4987.5779999999995</v>
      </c>
      <c r="E42" s="7">
        <v>0</v>
      </c>
      <c r="F42" s="7">
        <f t="shared" si="13"/>
        <v>2208</v>
      </c>
      <c r="G42" s="7">
        <v>0</v>
      </c>
      <c r="H42" s="7">
        <v>2208</v>
      </c>
      <c r="I42" s="7">
        <v>2779.578</v>
      </c>
      <c r="J42" s="13">
        <v>0</v>
      </c>
      <c r="K42" s="61"/>
    </row>
    <row r="43" spans="1:12" s="24" customFormat="1" ht="18.75" customHeight="1" thickBot="1">
      <c r="A43" s="25"/>
      <c r="B43" s="43" t="s">
        <v>11</v>
      </c>
      <c r="C43" s="44"/>
      <c r="D43" s="15">
        <f aca="true" t="shared" si="16" ref="D43:J43">D36+D37+D38+D39+D40+D41+D42</f>
        <v>56627.474700000006</v>
      </c>
      <c r="E43" s="15">
        <f t="shared" si="16"/>
        <v>0</v>
      </c>
      <c r="F43" s="15">
        <f t="shared" si="16"/>
        <v>13548.684</v>
      </c>
      <c r="G43" s="15">
        <f t="shared" si="16"/>
        <v>0</v>
      </c>
      <c r="H43" s="15">
        <f t="shared" si="16"/>
        <v>13548.684</v>
      </c>
      <c r="I43" s="15">
        <f t="shared" si="16"/>
        <v>37112.6367</v>
      </c>
      <c r="J43" s="15">
        <f t="shared" si="16"/>
        <v>5966.154</v>
      </c>
      <c r="K43" s="62"/>
      <c r="L43" s="1"/>
    </row>
    <row r="44" spans="1:11" ht="19.5" customHeight="1">
      <c r="A44" s="60" t="s">
        <v>10</v>
      </c>
      <c r="B44" s="96" t="s">
        <v>38</v>
      </c>
      <c r="C44" s="38" t="s">
        <v>22</v>
      </c>
      <c r="D44" s="6">
        <f aca="true" t="shared" si="17" ref="D44:D50">E44+F44+I44+J44</f>
        <v>11370.5</v>
      </c>
      <c r="E44" s="6">
        <v>11370.5</v>
      </c>
      <c r="F44" s="6">
        <f t="shared" si="13"/>
        <v>0</v>
      </c>
      <c r="G44" s="6">
        <v>0</v>
      </c>
      <c r="H44" s="6">
        <v>0</v>
      </c>
      <c r="I44" s="6">
        <v>0</v>
      </c>
      <c r="J44" s="8">
        <v>0</v>
      </c>
      <c r="K44" s="96" t="s">
        <v>23</v>
      </c>
    </row>
    <row r="45" spans="1:11" ht="19.5" customHeight="1">
      <c r="A45" s="61"/>
      <c r="B45" s="97"/>
      <c r="C45" s="40" t="s">
        <v>20</v>
      </c>
      <c r="D45" s="6">
        <f t="shared" si="17"/>
        <v>14786.9727</v>
      </c>
      <c r="E45" s="6">
        <v>14786.9727</v>
      </c>
      <c r="F45" s="6">
        <f t="shared" si="13"/>
        <v>0</v>
      </c>
      <c r="G45" s="10">
        <v>0</v>
      </c>
      <c r="H45" s="10">
        <v>0</v>
      </c>
      <c r="I45" s="10">
        <v>0</v>
      </c>
      <c r="J45" s="23">
        <v>0</v>
      </c>
      <c r="K45" s="97"/>
    </row>
    <row r="46" spans="1:11" ht="19.5" customHeight="1">
      <c r="A46" s="61"/>
      <c r="B46" s="97"/>
      <c r="C46" s="40" t="s">
        <v>21</v>
      </c>
      <c r="D46" s="6">
        <f t="shared" si="17"/>
        <v>11736</v>
      </c>
      <c r="E46" s="6">
        <f>10536+1200</f>
        <v>11736</v>
      </c>
      <c r="F46" s="6">
        <f t="shared" si="13"/>
        <v>0</v>
      </c>
      <c r="G46" s="10">
        <v>0</v>
      </c>
      <c r="H46" s="10">
        <v>0</v>
      </c>
      <c r="I46" s="10">
        <v>0</v>
      </c>
      <c r="J46" s="23">
        <v>0</v>
      </c>
      <c r="K46" s="97"/>
    </row>
    <row r="47" spans="1:11" ht="19.5" customHeight="1">
      <c r="A47" s="61"/>
      <c r="B47" s="97"/>
      <c r="C47" s="51" t="s">
        <v>26</v>
      </c>
      <c r="D47" s="10">
        <f t="shared" si="17"/>
        <v>12043.9</v>
      </c>
      <c r="E47" s="6">
        <f>13439-1395.1</f>
        <v>12043.9</v>
      </c>
      <c r="F47" s="10">
        <f>G47+H47</f>
        <v>0</v>
      </c>
      <c r="G47" s="12">
        <v>0</v>
      </c>
      <c r="H47" s="12">
        <v>0</v>
      </c>
      <c r="I47" s="12">
        <v>0</v>
      </c>
      <c r="J47" s="53">
        <v>0</v>
      </c>
      <c r="K47" s="97"/>
    </row>
    <row r="48" spans="1:11" ht="20.25" customHeight="1">
      <c r="A48" s="61"/>
      <c r="B48" s="97"/>
      <c r="C48" s="40" t="s">
        <v>32</v>
      </c>
      <c r="D48" s="10">
        <f t="shared" si="17"/>
        <v>13166.5</v>
      </c>
      <c r="E48" s="10">
        <v>13166.5</v>
      </c>
      <c r="F48" s="10">
        <f>G48+H48</f>
        <v>0</v>
      </c>
      <c r="G48" s="10">
        <v>0</v>
      </c>
      <c r="H48" s="10">
        <v>0</v>
      </c>
      <c r="I48" s="10">
        <v>0</v>
      </c>
      <c r="J48" s="10">
        <v>0</v>
      </c>
      <c r="K48" s="94"/>
    </row>
    <row r="49" spans="1:11" ht="19.5" customHeight="1" thickBot="1">
      <c r="A49" s="62"/>
      <c r="B49" s="97"/>
      <c r="C49" s="40" t="s">
        <v>35</v>
      </c>
      <c r="D49" s="10">
        <f t="shared" si="17"/>
        <v>14481.7</v>
      </c>
      <c r="E49" s="10">
        <v>14481.7</v>
      </c>
      <c r="F49" s="10">
        <f t="shared" si="13"/>
        <v>0</v>
      </c>
      <c r="G49" s="10">
        <v>0</v>
      </c>
      <c r="H49" s="10">
        <v>0</v>
      </c>
      <c r="I49" s="10">
        <v>0</v>
      </c>
      <c r="J49" s="10">
        <v>0</v>
      </c>
      <c r="K49" s="94"/>
    </row>
    <row r="50" spans="1:11" ht="19.5" customHeight="1" thickBot="1">
      <c r="A50" s="46"/>
      <c r="B50" s="98"/>
      <c r="C50" s="57" t="s">
        <v>39</v>
      </c>
      <c r="D50" s="47">
        <f t="shared" si="17"/>
        <v>14481.7</v>
      </c>
      <c r="E50" s="59">
        <v>14481.7</v>
      </c>
      <c r="F50" s="47">
        <f t="shared" si="13"/>
        <v>0</v>
      </c>
      <c r="G50" s="47">
        <v>0</v>
      </c>
      <c r="H50" s="10">
        <v>0</v>
      </c>
      <c r="I50" s="10">
        <v>0</v>
      </c>
      <c r="J50" s="47">
        <v>0</v>
      </c>
      <c r="K50" s="97"/>
    </row>
    <row r="51" spans="1:12" s="24" customFormat="1" ht="18.75" customHeight="1" thickBot="1">
      <c r="A51" s="25"/>
      <c r="B51" s="43" t="s">
        <v>11</v>
      </c>
      <c r="C51" s="45"/>
      <c r="D51" s="5">
        <f aca="true" t="shared" si="18" ref="D51:J51">D44+D45+D46+D47+D48+D49+D50</f>
        <v>92067.2727</v>
      </c>
      <c r="E51" s="2">
        <f t="shared" si="18"/>
        <v>92067.2727</v>
      </c>
      <c r="F51" s="5">
        <f t="shared" si="18"/>
        <v>0</v>
      </c>
      <c r="G51" s="5">
        <f t="shared" si="18"/>
        <v>0</v>
      </c>
      <c r="H51" s="2">
        <f t="shared" si="18"/>
        <v>0</v>
      </c>
      <c r="I51" s="2">
        <f t="shared" si="18"/>
        <v>0</v>
      </c>
      <c r="J51" s="5">
        <f t="shared" si="18"/>
        <v>0</v>
      </c>
      <c r="K51" s="98"/>
      <c r="L51" s="1"/>
    </row>
    <row r="53" ht="12.75">
      <c r="D53" s="58"/>
    </row>
    <row r="54" ht="12.75">
      <c r="D54" s="49"/>
    </row>
    <row r="55" ht="12.75">
      <c r="D55" s="49"/>
    </row>
  </sheetData>
  <sheetProtection/>
  <mergeCells count="39">
    <mergeCell ref="B19:B26"/>
    <mergeCell ref="B28:B34"/>
    <mergeCell ref="B36:B42"/>
    <mergeCell ref="B44:B50"/>
    <mergeCell ref="G2:K2"/>
    <mergeCell ref="A44:A49"/>
    <mergeCell ref="K44:K51"/>
    <mergeCell ref="F19:F20"/>
    <mergeCell ref="I19:I20"/>
    <mergeCell ref="J19:J20"/>
    <mergeCell ref="A1:K1"/>
    <mergeCell ref="A3:K3"/>
    <mergeCell ref="A5:A9"/>
    <mergeCell ref="B5:B9"/>
    <mergeCell ref="I7:I9"/>
    <mergeCell ref="F8:F9"/>
    <mergeCell ref="E5:I5"/>
    <mergeCell ref="J5:J9"/>
    <mergeCell ref="E6:E9"/>
    <mergeCell ref="K5:K9"/>
    <mergeCell ref="A11:A18"/>
    <mergeCell ref="K11:K18"/>
    <mergeCell ref="H19:H20"/>
    <mergeCell ref="G8:H8"/>
    <mergeCell ref="C5:C9"/>
    <mergeCell ref="D5:D9"/>
    <mergeCell ref="F7:H7"/>
    <mergeCell ref="F6:I6"/>
    <mergeCell ref="K19:K27"/>
    <mergeCell ref="A36:A42"/>
    <mergeCell ref="B11:B17"/>
    <mergeCell ref="K28:K35"/>
    <mergeCell ref="K36:K43"/>
    <mergeCell ref="D19:D20"/>
    <mergeCell ref="E19:E20"/>
    <mergeCell ref="G19:G20"/>
    <mergeCell ref="C19:C20"/>
    <mergeCell ref="A19:A27"/>
    <mergeCell ref="A28:A34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80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2020-09-25T12:41:29Z</cp:lastPrinted>
  <dcterms:created xsi:type="dcterms:W3CDTF">2013-02-05T10:52:46Z</dcterms:created>
  <dcterms:modified xsi:type="dcterms:W3CDTF">2020-12-26T09:33:12Z</dcterms:modified>
  <cp:category/>
  <cp:version/>
  <cp:contentType/>
  <cp:contentStatus/>
</cp:coreProperties>
</file>