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.на 17,02" sheetId="1" r:id="rId1"/>
    <sheet name="Прил.на 29,08" sheetId="2" r:id="rId2"/>
  </sheets>
  <definedNames>
    <definedName name="_xlnm.Print_Titles" localSheetId="0">'Прил.на 17,02'!$8:$8</definedName>
    <definedName name="_xlnm.Print_Titles" localSheetId="1">'Прил.на 29,08'!$8:$8</definedName>
    <definedName name="_xlnm.Print_Area" localSheetId="0">'Прил.на 17,02'!$A$1:$I$51</definedName>
    <definedName name="_xlnm.Print_Area" localSheetId="1">'Прил.на 29,08'!$A$1:$I$54</definedName>
  </definedNames>
  <calcPr fullCalcOnLoad="1"/>
</workbook>
</file>

<file path=xl/sharedStrings.xml><?xml version="1.0" encoding="utf-8"?>
<sst xmlns="http://schemas.openxmlformats.org/spreadsheetml/2006/main" count="141" uniqueCount="55">
  <si>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</si>
  <si>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</si>
  <si>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Обеспечение социальных гарантий прав детей на получение горячего питания в муниципальных общеобразовательных учреждениях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</si>
  <si>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</si>
  <si>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</si>
  <si>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</si>
  <si>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</si>
  <si>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</si>
  <si>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</si>
  <si>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</si>
  <si>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Оснащение пищеблоков современных технологическим оборудование (пост. Губернатора от 06.06.2007 г. № 411)</t>
  </si>
  <si>
    <t>Всего                    в т.ч.</t>
  </si>
  <si>
    <t>Всего :</t>
  </si>
  <si>
    <t>Обеспечение обучающихся питьевой водой, отвечающей гигиеническим требованиям, предъявляемых к качеству воды</t>
  </si>
  <si>
    <t>Управление образования</t>
  </si>
  <si>
    <t>МБОУ ДОД ЦВР "Лад"</t>
  </si>
  <si>
    <t>МБДОУ/МБОУ совместно с медицинским учреждением</t>
  </si>
  <si>
    <t>2014                      2015                2016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</si>
  <si>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</si>
  <si>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</si>
  <si>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</si>
  <si>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</si>
  <si>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</si>
  <si>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МБДОУ Д/С № 3,5,6</t>
  </si>
  <si>
    <t>МБОУ СОШ №1,2,Нач.шк.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</si>
  <si>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</si>
  <si>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</si>
  <si>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</si>
  <si>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</si>
  <si>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</si>
  <si>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</si>
  <si>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</si>
  <si>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</si>
  <si>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</si>
  <si>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</si>
  <si>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</si>
  <si>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</si>
  <si>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1.1. Реализация мероприятий по обеспечению: - беспплатного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</si>
  <si>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</si>
  <si>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</si>
  <si>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- Частичная компенсация на удорожание стоимости питания и предоставление льготного питания воспитанникам дошкольных групп общеобразовательных школ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</si>
  <si>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</si>
  <si>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</si>
  <si>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1.4. Приобретение и установка питьевого фонтанчика</t>
  </si>
  <si>
    <t>1.5. Приобретение сладких новогодних подарков в дошкольных учреждениях</t>
  </si>
  <si>
    <t>1.6.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</si>
  <si>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1.7.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</si>
  <si>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2.1. Реализация мероприятий по предоставлению качественного питания для детей дошкольного возраста</t>
  </si>
  <si>
    <t>Приложение № 3 к постановлению администрации ЗАТО г.Радужный от___________________2015 г. № ______</t>
  </si>
  <si>
    <t>- Софинансирование обеспечения мероприятий по организации питания обучающихся 1-4 классов в муниципальных организациях</t>
  </si>
  <si>
    <t>МБДОУ Д/С № 5</t>
  </si>
  <si>
    <t>МБОУ СОШ № 1</t>
  </si>
  <si>
    <t>Итого по подпрограмме :</t>
  </si>
  <si>
    <t>2014-2016 г.г.</t>
  </si>
  <si>
    <t>Приложение № 4 к постановлению администрации ЗАТО г.Радужный Владимирской от 13.09.2016г.  № 1364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</si>
</sst>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171" fontId="8" fillId="0" borderId="15" xfId="0" applyNumberFormat="1" applyFont="1" applyBorder="1" applyAlignment="1">
      <alignment horizontal="center" vertical="top" wrapText="1"/>
    </xf>
    <xf numFmtId="168" fontId="8" fillId="0" borderId="15" xfId="0" applyNumberFormat="1" applyFont="1" applyBorder="1" applyAlignment="1">
      <alignment horizontal="center" vertical="top" wrapText="1"/>
    </xf>
    <xf numFmtId="171" fontId="8" fillId="0" borderId="13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71" fontId="8" fillId="0" borderId="1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8" fontId="8" fillId="33" borderId="19" xfId="0" applyNumberFormat="1" applyFont="1" applyFill="1" applyBorder="1" applyAlignment="1">
      <alignment horizontal="center" vertical="top" wrapText="1"/>
    </xf>
    <xf numFmtId="171" fontId="7" fillId="33" borderId="19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8" fontId="8" fillId="33" borderId="15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168" fontId="7" fillId="33" borderId="2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68" fontId="7" fillId="33" borderId="15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168" fontId="8" fillId="0" borderId="20" xfId="0" applyNumberFormat="1" applyFont="1" applyBorder="1" applyAlignment="1">
      <alignment horizontal="center" vertical="top" wrapText="1"/>
    </xf>
    <xf numFmtId="168" fontId="7" fillId="33" borderId="22" xfId="0" applyNumberFormat="1" applyFont="1" applyFill="1" applyBorder="1" applyAlignment="1">
      <alignment horizontal="center" vertical="top" wrapText="1"/>
    </xf>
    <xf numFmtId="168" fontId="7" fillId="33" borderId="13" xfId="0" applyNumberFormat="1" applyFont="1" applyFill="1" applyBorder="1" applyAlignment="1">
      <alignment horizontal="center" vertical="top" wrapText="1"/>
    </xf>
    <xf numFmtId="168" fontId="7" fillId="33" borderId="16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3" fontId="8" fillId="0" borderId="14" xfId="0" applyNumberFormat="1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174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center"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3" fontId="7" fillId="33" borderId="10" xfId="0" applyNumberFormat="1" applyFont="1" applyFill="1" applyBorder="1" applyAlignment="1">
      <alignment horizontal="center" vertical="top" wrapText="1"/>
    </xf>
    <xf numFmtId="173" fontId="8" fillId="33" borderId="15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174" fontId="8" fillId="0" borderId="16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173" fontId="8" fillId="0" borderId="15" xfId="0" applyNumberFormat="1" applyFont="1" applyBorder="1" applyAlignment="1">
      <alignment horizontal="center" vertical="top" wrapText="1"/>
    </xf>
    <xf numFmtId="170" fontId="8" fillId="0" borderId="15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vertical="center" wrapText="1"/>
    </xf>
    <xf numFmtId="170" fontId="8" fillId="33" borderId="19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168" fontId="9" fillId="0" borderId="0" xfId="0" applyNumberFormat="1" applyFont="1" applyAlignment="1">
      <alignment/>
    </xf>
    <xf numFmtId="0" fontId="7" fillId="0" borderId="22" xfId="0" applyFont="1" applyBorder="1" applyAlignment="1">
      <alignment vertical="top" wrapText="1"/>
    </xf>
    <xf numFmtId="170" fontId="8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0" fontId="8" fillId="0" borderId="10" xfId="0" applyNumberFormat="1" applyFont="1" applyBorder="1" applyAlignment="1">
      <alignment horizontal="center" vertical="top" wrapText="1"/>
    </xf>
    <xf numFmtId="170" fontId="8" fillId="0" borderId="1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168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50" zoomScalePageLayoutView="0" workbookViewId="0" topLeftCell="B1">
      <selection activeCell="C1" sqref="C1:I1"/>
    </sheetView>
  </sheetViews>
  <sheetFormatPr defaultColWidth="9.00390625" defaultRowHeight="12.75"/>
  <cols>
    <col min="1" max="1" width="50.875" style="0" customWidth="1"/>
    <col min="2" max="2" width="17.37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20.375" style="0" customWidth="1"/>
    <col min="7" max="7" width="19.625" style="0" customWidth="1"/>
    <col min="8" max="8" width="37.875" style="0" customWidth="1"/>
    <col min="9" max="9" width="29.75390625" style="0" customWidth="1"/>
  </cols>
  <sheetData>
    <row r="1" spans="3:11" ht="28.5" customHeight="1">
      <c r="C1" s="125" t="s">
        <v>48</v>
      </c>
      <c r="D1" s="125"/>
      <c r="E1" s="125"/>
      <c r="F1" s="125"/>
      <c r="G1" s="125"/>
      <c r="H1" s="125"/>
      <c r="I1" s="125"/>
      <c r="J1" s="1"/>
      <c r="K1" s="2"/>
    </row>
    <row r="2" spans="1:9" ht="21" thickBot="1">
      <c r="A2" s="117" t="s">
        <v>28</v>
      </c>
      <c r="B2" s="117"/>
      <c r="C2" s="117"/>
      <c r="D2" s="117"/>
      <c r="E2" s="117"/>
      <c r="F2" s="117"/>
      <c r="G2" s="117"/>
      <c r="H2" s="117"/>
      <c r="I2" s="117"/>
    </row>
    <row r="3" spans="1:9" ht="17.25" customHeight="1" thickBot="1">
      <c r="A3" s="105" t="s">
        <v>6</v>
      </c>
      <c r="B3" s="105" t="s">
        <v>7</v>
      </c>
      <c r="C3" s="105" t="s">
        <v>8</v>
      </c>
      <c r="D3" s="122" t="s">
        <v>19</v>
      </c>
      <c r="E3" s="123"/>
      <c r="F3" s="123"/>
      <c r="G3" s="124"/>
      <c r="H3" s="105" t="s">
        <v>25</v>
      </c>
      <c r="I3" s="105" t="s">
        <v>9</v>
      </c>
    </row>
    <row r="4" spans="1:9" ht="18.75" customHeight="1" thickBot="1">
      <c r="A4" s="106"/>
      <c r="B4" s="106"/>
      <c r="C4" s="106"/>
      <c r="D4" s="105" t="s">
        <v>18</v>
      </c>
      <c r="E4" s="122" t="s">
        <v>27</v>
      </c>
      <c r="F4" s="123"/>
      <c r="G4" s="124"/>
      <c r="H4" s="106"/>
      <c r="I4" s="106"/>
    </row>
    <row r="5" spans="1:9" ht="15.75" customHeight="1">
      <c r="A5" s="106"/>
      <c r="B5" s="106"/>
      <c r="C5" s="106"/>
      <c r="D5" s="106"/>
      <c r="E5" s="105" t="s">
        <v>20</v>
      </c>
      <c r="F5" s="105" t="s">
        <v>21</v>
      </c>
      <c r="G5" s="105" t="s">
        <v>22</v>
      </c>
      <c r="H5" s="106"/>
      <c r="I5" s="106"/>
    </row>
    <row r="6" spans="1:9" ht="15.75" customHeight="1">
      <c r="A6" s="106"/>
      <c r="B6" s="106"/>
      <c r="C6" s="106"/>
      <c r="D6" s="106"/>
      <c r="E6" s="106"/>
      <c r="F6" s="106"/>
      <c r="G6" s="106"/>
      <c r="H6" s="106"/>
      <c r="I6" s="106"/>
    </row>
    <row r="7" spans="1:9" ht="36" customHeight="1" thickBot="1">
      <c r="A7" s="107"/>
      <c r="B7" s="106"/>
      <c r="C7" s="106"/>
      <c r="D7" s="107"/>
      <c r="E7" s="107"/>
      <c r="F7" s="107"/>
      <c r="G7" s="107"/>
      <c r="H7" s="107"/>
      <c r="I7" s="107"/>
    </row>
    <row r="8" spans="1:9" ht="19.5" thickBot="1">
      <c r="A8" s="18">
        <v>1</v>
      </c>
      <c r="B8" s="15">
        <v>2</v>
      </c>
      <c r="C8" s="15">
        <v>3</v>
      </c>
      <c r="D8" s="15">
        <v>4</v>
      </c>
      <c r="E8" s="15">
        <v>5</v>
      </c>
      <c r="F8" s="18">
        <v>6</v>
      </c>
      <c r="G8" s="17">
        <v>7</v>
      </c>
      <c r="H8" s="17">
        <v>8</v>
      </c>
      <c r="I8" s="18">
        <v>9</v>
      </c>
    </row>
    <row r="9" spans="1:9" ht="20.25" thickBot="1">
      <c r="A9" s="93" t="s">
        <v>33</v>
      </c>
      <c r="B9" s="94"/>
      <c r="C9" s="94"/>
      <c r="D9" s="94"/>
      <c r="E9" s="94"/>
      <c r="F9" s="94"/>
      <c r="G9" s="94"/>
      <c r="H9" s="94"/>
      <c r="I9" s="95"/>
    </row>
    <row r="10" spans="1:9" ht="20.25" customHeight="1">
      <c r="A10" s="84" t="s">
        <v>34</v>
      </c>
      <c r="B10" s="85"/>
      <c r="C10" s="85"/>
      <c r="D10" s="85"/>
      <c r="E10" s="85"/>
      <c r="F10" s="85"/>
      <c r="G10" s="85"/>
      <c r="H10" s="85"/>
      <c r="I10" s="86"/>
    </row>
    <row r="11" spans="1:9" ht="12" customHeight="1" thickBot="1">
      <c r="A11" s="87"/>
      <c r="B11" s="88"/>
      <c r="C11" s="88"/>
      <c r="D11" s="88"/>
      <c r="E11" s="88"/>
      <c r="F11" s="88"/>
      <c r="G11" s="88"/>
      <c r="H11" s="88"/>
      <c r="I11" s="89"/>
    </row>
    <row r="12" spans="1:9" ht="18.75" customHeight="1">
      <c r="A12" s="114" t="s">
        <v>26</v>
      </c>
      <c r="B12" s="115"/>
      <c r="C12" s="115"/>
      <c r="D12" s="115"/>
      <c r="E12" s="115"/>
      <c r="F12" s="115"/>
      <c r="G12" s="115"/>
      <c r="H12" s="115"/>
      <c r="I12" s="116"/>
    </row>
    <row r="13" spans="1:9" ht="23.25" customHeight="1" thickBot="1">
      <c r="A13" s="111" t="s">
        <v>0</v>
      </c>
      <c r="B13" s="112"/>
      <c r="C13" s="112"/>
      <c r="D13" s="112"/>
      <c r="E13" s="112"/>
      <c r="F13" s="112"/>
      <c r="G13" s="112"/>
      <c r="H13" s="112"/>
      <c r="I13" s="113"/>
    </row>
    <row r="14" spans="1:9" ht="24.75" customHeight="1" thickBot="1">
      <c r="A14" s="19" t="s">
        <v>1</v>
      </c>
      <c r="B14" s="15"/>
      <c r="C14" s="18"/>
      <c r="D14" s="18"/>
      <c r="E14" s="18"/>
      <c r="F14" s="18"/>
      <c r="G14" s="18"/>
      <c r="H14" s="16"/>
      <c r="I14" s="20"/>
    </row>
    <row r="15" spans="1:9" ht="18" customHeight="1" thickBot="1">
      <c r="A15" s="108" t="s">
        <v>37</v>
      </c>
      <c r="B15" s="21">
        <v>2014</v>
      </c>
      <c r="C15" s="22">
        <f aca="true" t="shared" si="0" ref="C15:C23">E15+F15</f>
        <v>4450.734</v>
      </c>
      <c r="D15" s="22"/>
      <c r="E15" s="23">
        <v>2354</v>
      </c>
      <c r="F15" s="24">
        <f>F18+F21+F24</f>
        <v>2096.7340000000004</v>
      </c>
      <c r="G15" s="24"/>
      <c r="H15" s="25" t="s">
        <v>14</v>
      </c>
      <c r="I15" s="102" t="s">
        <v>2</v>
      </c>
    </row>
    <row r="16" spans="1:9" ht="20.25" customHeight="1" thickBot="1">
      <c r="A16" s="109"/>
      <c r="B16" s="26">
        <v>2015</v>
      </c>
      <c r="C16" s="75">
        <f t="shared" si="0"/>
        <v>4138.29247</v>
      </c>
      <c r="D16" s="22"/>
      <c r="E16" s="23">
        <f>2387-207</f>
        <v>2180</v>
      </c>
      <c r="F16" s="24">
        <f>F19+F22+F25</f>
        <v>1958.29247</v>
      </c>
      <c r="G16" s="24"/>
      <c r="H16" s="27" t="s">
        <v>14</v>
      </c>
      <c r="I16" s="103"/>
    </row>
    <row r="17" spans="1:9" ht="120.75" customHeight="1" thickBot="1">
      <c r="A17" s="110"/>
      <c r="B17" s="21">
        <v>2016</v>
      </c>
      <c r="C17" s="7">
        <f>E17+F17+G17</f>
        <v>4759.635</v>
      </c>
      <c r="D17" s="7"/>
      <c r="E17" s="28">
        <v>1894</v>
      </c>
      <c r="F17" s="24">
        <f>F20+F23+F26</f>
        <v>2180.025</v>
      </c>
      <c r="G17" s="24">
        <f>G20</f>
        <v>685.61</v>
      </c>
      <c r="H17" s="27" t="s">
        <v>14</v>
      </c>
      <c r="I17" s="103"/>
    </row>
    <row r="18" spans="1:9" ht="21.75" customHeight="1" thickBot="1">
      <c r="A18" s="129" t="s">
        <v>38</v>
      </c>
      <c r="B18" s="21">
        <v>2014</v>
      </c>
      <c r="C18" s="7">
        <f t="shared" si="0"/>
        <v>3079.619</v>
      </c>
      <c r="D18" s="7"/>
      <c r="E18" s="28">
        <v>2354</v>
      </c>
      <c r="F18" s="28">
        <f>704.339+21.28</f>
        <v>725.619</v>
      </c>
      <c r="G18" s="28"/>
      <c r="H18" s="25" t="s">
        <v>14</v>
      </c>
      <c r="I18" s="103"/>
    </row>
    <row r="19" spans="1:9" ht="18" customHeight="1" thickBot="1">
      <c r="A19" s="130"/>
      <c r="B19" s="26">
        <v>2015</v>
      </c>
      <c r="C19" s="29">
        <f t="shared" si="0"/>
        <v>2648.954</v>
      </c>
      <c r="D19" s="29"/>
      <c r="E19" s="24">
        <v>2387</v>
      </c>
      <c r="F19" s="24">
        <v>261.954</v>
      </c>
      <c r="G19" s="24"/>
      <c r="H19" s="27" t="s">
        <v>14</v>
      </c>
      <c r="I19" s="103"/>
    </row>
    <row r="20" spans="1:9" ht="18.75" customHeight="1" thickBot="1">
      <c r="A20" s="131"/>
      <c r="B20" s="21">
        <v>2016</v>
      </c>
      <c r="C20" s="29">
        <f>E20+F20+G20</f>
        <v>3202.19</v>
      </c>
      <c r="D20" s="29"/>
      <c r="E20" s="24">
        <v>1894</v>
      </c>
      <c r="F20" s="24">
        <v>622.58</v>
      </c>
      <c r="G20" s="24">
        <v>685.61</v>
      </c>
      <c r="H20" s="27" t="s">
        <v>14</v>
      </c>
      <c r="I20" s="103"/>
    </row>
    <row r="21" spans="1:9" ht="18.75" customHeight="1" thickBot="1">
      <c r="A21" s="126" t="s">
        <v>39</v>
      </c>
      <c r="B21" s="21">
        <v>2014</v>
      </c>
      <c r="C21" s="7">
        <f t="shared" si="0"/>
        <v>1129.949</v>
      </c>
      <c r="D21" s="7"/>
      <c r="E21" s="28"/>
      <c r="F21" s="28">
        <f>1497.949-111.678-190.258-66.488+0.424</f>
        <v>1129.949</v>
      </c>
      <c r="G21" s="28"/>
      <c r="H21" s="25" t="s">
        <v>14</v>
      </c>
      <c r="I21" s="103"/>
    </row>
    <row r="22" spans="1:9" ht="18.75" customHeight="1" thickBot="1">
      <c r="A22" s="127"/>
      <c r="B22" s="26">
        <v>2015</v>
      </c>
      <c r="C22" s="29">
        <f t="shared" si="0"/>
        <v>1455.1724700000002</v>
      </c>
      <c r="D22" s="29"/>
      <c r="E22" s="24"/>
      <c r="F22" s="24">
        <f>1497.949-14.879+248.224-200+22.48-98.60153</f>
        <v>1455.1724700000002</v>
      </c>
      <c r="G22" s="24"/>
      <c r="H22" s="27" t="s">
        <v>14</v>
      </c>
      <c r="I22" s="103"/>
    </row>
    <row r="23" spans="1:9" ht="41.25" customHeight="1" thickBot="1">
      <c r="A23" s="128"/>
      <c r="B23" s="21">
        <v>2016</v>
      </c>
      <c r="C23" s="29">
        <f t="shared" si="0"/>
        <v>1364.585</v>
      </c>
      <c r="D23" s="29"/>
      <c r="E23" s="24"/>
      <c r="F23" s="24">
        <f>1808.82-444.235</f>
        <v>1364.585</v>
      </c>
      <c r="G23" s="24"/>
      <c r="H23" s="27" t="s">
        <v>14</v>
      </c>
      <c r="I23" s="103"/>
    </row>
    <row r="24" spans="1:9" ht="18.75" customHeight="1" thickBot="1">
      <c r="A24" s="126" t="s">
        <v>40</v>
      </c>
      <c r="B24" s="21">
        <v>2014</v>
      </c>
      <c r="C24" s="7">
        <f aca="true" t="shared" si="1" ref="C24:C29">F24</f>
        <v>241.166</v>
      </c>
      <c r="D24" s="7"/>
      <c r="E24" s="28"/>
      <c r="F24" s="28">
        <v>241.166</v>
      </c>
      <c r="G24" s="28"/>
      <c r="H24" s="27" t="s">
        <v>14</v>
      </c>
      <c r="I24" s="103"/>
    </row>
    <row r="25" spans="1:9" ht="18.75" customHeight="1" thickBot="1">
      <c r="A25" s="127"/>
      <c r="B25" s="30">
        <v>2015</v>
      </c>
      <c r="C25" s="7">
        <f t="shared" si="1"/>
        <v>241.166</v>
      </c>
      <c r="D25" s="7"/>
      <c r="E25" s="28"/>
      <c r="F25" s="28">
        <v>241.166</v>
      </c>
      <c r="G25" s="28"/>
      <c r="H25" s="27" t="s">
        <v>14</v>
      </c>
      <c r="I25" s="103"/>
    </row>
    <row r="26" spans="1:9" ht="57" customHeight="1" thickBot="1">
      <c r="A26" s="128"/>
      <c r="B26" s="21">
        <v>2016</v>
      </c>
      <c r="C26" s="7">
        <f t="shared" si="1"/>
        <v>192.86</v>
      </c>
      <c r="D26" s="7"/>
      <c r="E26" s="28"/>
      <c r="F26" s="28">
        <v>192.86</v>
      </c>
      <c r="G26" s="28"/>
      <c r="H26" s="27" t="s">
        <v>14</v>
      </c>
      <c r="I26" s="103"/>
    </row>
    <row r="27" spans="1:9" ht="22.5" customHeight="1" thickBot="1">
      <c r="A27" s="100" t="s">
        <v>41</v>
      </c>
      <c r="B27" s="30">
        <v>2014</v>
      </c>
      <c r="C27" s="7">
        <f t="shared" si="1"/>
        <v>2948.816</v>
      </c>
      <c r="D27" s="7"/>
      <c r="E27" s="18"/>
      <c r="F27" s="31">
        <f>3584.771-215.847-100.507+76.339-216.94-179</f>
        <v>2948.816</v>
      </c>
      <c r="G27" s="31"/>
      <c r="H27" s="27" t="s">
        <v>14</v>
      </c>
      <c r="I27" s="103"/>
    </row>
    <row r="28" spans="1:9" ht="21" customHeight="1" thickBot="1">
      <c r="A28" s="101"/>
      <c r="B28" s="32">
        <v>2015</v>
      </c>
      <c r="C28" s="33">
        <f t="shared" si="1"/>
        <v>1982.724</v>
      </c>
      <c r="D28" s="33"/>
      <c r="E28" s="34"/>
      <c r="F28" s="31">
        <v>1982.724</v>
      </c>
      <c r="G28" s="31"/>
      <c r="H28" s="27" t="s">
        <v>14</v>
      </c>
      <c r="I28" s="103"/>
    </row>
    <row r="29" spans="1:9" ht="20.25" customHeight="1" thickBot="1">
      <c r="A29" s="101"/>
      <c r="B29" s="30">
        <v>2016</v>
      </c>
      <c r="C29" s="35">
        <f t="shared" si="1"/>
        <v>1898.91</v>
      </c>
      <c r="D29" s="35"/>
      <c r="E29" s="18"/>
      <c r="F29" s="31">
        <v>1898.91</v>
      </c>
      <c r="G29" s="31"/>
      <c r="H29" s="27" t="s">
        <v>14</v>
      </c>
      <c r="I29" s="104"/>
    </row>
    <row r="30" spans="1:9" ht="21.75" customHeight="1" thickBot="1">
      <c r="A30" s="102" t="s">
        <v>42</v>
      </c>
      <c r="B30" s="118">
        <v>2014</v>
      </c>
      <c r="C30" s="120">
        <f>E30+E31+F30+F31</f>
        <v>1427.0349899999999</v>
      </c>
      <c r="D30" s="7"/>
      <c r="E30" s="61">
        <f>357-27.96501</f>
        <v>329.03499</v>
      </c>
      <c r="F30" s="38">
        <v>179</v>
      </c>
      <c r="G30" s="24"/>
      <c r="H30" s="27" t="s">
        <v>23</v>
      </c>
      <c r="I30" s="102" t="s">
        <v>10</v>
      </c>
    </row>
    <row r="31" spans="1:9" ht="38.25" customHeight="1" thickBot="1">
      <c r="A31" s="103"/>
      <c r="B31" s="119"/>
      <c r="C31" s="121"/>
      <c r="D31" s="7"/>
      <c r="E31" s="37">
        <f>611.68+176</f>
        <v>787.68</v>
      </c>
      <c r="F31" s="38">
        <v>131.32</v>
      </c>
      <c r="G31" s="24"/>
      <c r="H31" s="27" t="s">
        <v>24</v>
      </c>
      <c r="I31" s="103"/>
    </row>
    <row r="32" spans="1:9" ht="24.75" customHeight="1" thickBot="1">
      <c r="A32" s="103"/>
      <c r="B32" s="30">
        <v>2015</v>
      </c>
      <c r="C32" s="29">
        <f aca="true" t="shared" si="2" ref="C32:C37">F32</f>
        <v>25</v>
      </c>
      <c r="D32" s="29"/>
      <c r="E32" s="39"/>
      <c r="F32" s="38">
        <v>25</v>
      </c>
      <c r="G32" s="24"/>
      <c r="H32" s="27" t="s">
        <v>14</v>
      </c>
      <c r="I32" s="103"/>
    </row>
    <row r="33" spans="1:9" ht="51.75" customHeight="1" thickBot="1">
      <c r="A33" s="104"/>
      <c r="B33" s="40">
        <v>2016</v>
      </c>
      <c r="C33" s="11">
        <f t="shared" si="2"/>
        <v>0</v>
      </c>
      <c r="D33" s="11"/>
      <c r="E33" s="43"/>
      <c r="F33" s="41"/>
      <c r="G33" s="41"/>
      <c r="H33" s="27" t="s">
        <v>14</v>
      </c>
      <c r="I33" s="104"/>
    </row>
    <row r="34" spans="1:9" ht="138" customHeight="1" thickBot="1">
      <c r="A34" s="42" t="s">
        <v>43</v>
      </c>
      <c r="B34" s="30">
        <v>2014</v>
      </c>
      <c r="C34" s="11">
        <f t="shared" si="2"/>
        <v>0</v>
      </c>
      <c r="D34" s="11"/>
      <c r="E34" s="43"/>
      <c r="F34" s="41">
        <v>0</v>
      </c>
      <c r="G34" s="24"/>
      <c r="H34" s="4" t="s">
        <v>15</v>
      </c>
      <c r="I34" s="42" t="s">
        <v>13</v>
      </c>
    </row>
    <row r="35" spans="1:9" ht="33.75" customHeight="1" thickBot="1">
      <c r="A35" s="102" t="s">
        <v>44</v>
      </c>
      <c r="B35" s="21">
        <v>2014</v>
      </c>
      <c r="C35" s="44">
        <f t="shared" si="2"/>
        <v>178.72</v>
      </c>
      <c r="D35" s="44"/>
      <c r="E35" s="4"/>
      <c r="F35" s="41">
        <f>200-21.28</f>
        <v>178.72</v>
      </c>
      <c r="G35" s="45"/>
      <c r="H35" s="102" t="s">
        <v>14</v>
      </c>
      <c r="I35" s="105"/>
    </row>
    <row r="36" spans="1:9" ht="33.75" customHeight="1" thickBot="1">
      <c r="A36" s="103"/>
      <c r="B36" s="30">
        <v>2015</v>
      </c>
      <c r="C36" s="33">
        <f t="shared" si="2"/>
        <v>227</v>
      </c>
      <c r="D36" s="33"/>
      <c r="E36" s="43"/>
      <c r="F36" s="41">
        <v>227</v>
      </c>
      <c r="G36" s="46"/>
      <c r="H36" s="103"/>
      <c r="I36" s="106"/>
    </row>
    <row r="37" spans="1:9" ht="27.75" customHeight="1" thickBot="1">
      <c r="A37" s="104"/>
      <c r="B37" s="30">
        <v>2016</v>
      </c>
      <c r="C37" s="33">
        <f t="shared" si="2"/>
        <v>0</v>
      </c>
      <c r="D37" s="33"/>
      <c r="E37" s="43"/>
      <c r="F37" s="41"/>
      <c r="G37" s="47"/>
      <c r="H37" s="104"/>
      <c r="I37" s="107"/>
    </row>
    <row r="38" spans="1:9" ht="123.75" customHeight="1" thickBot="1">
      <c r="A38" s="48" t="s">
        <v>45</v>
      </c>
      <c r="B38" s="49" t="s">
        <v>17</v>
      </c>
      <c r="C38" s="50"/>
      <c r="D38" s="50"/>
      <c r="E38" s="15"/>
      <c r="F38" s="31" t="s">
        <v>3</v>
      </c>
      <c r="G38" s="31"/>
      <c r="H38" s="43" t="s">
        <v>16</v>
      </c>
      <c r="I38" s="36" t="s">
        <v>4</v>
      </c>
    </row>
    <row r="39" spans="1:9" ht="114.75" customHeight="1" thickBot="1">
      <c r="A39" s="42" t="s">
        <v>46</v>
      </c>
      <c r="B39" s="49" t="s">
        <v>17</v>
      </c>
      <c r="C39" s="50"/>
      <c r="D39" s="50"/>
      <c r="E39" s="15"/>
      <c r="F39" s="31" t="s">
        <v>3</v>
      </c>
      <c r="G39" s="31"/>
      <c r="H39" s="43" t="s">
        <v>16</v>
      </c>
      <c r="I39" s="43" t="s">
        <v>5</v>
      </c>
    </row>
    <row r="40" spans="1:9" ht="25.5" customHeight="1" thickBot="1">
      <c r="A40" s="93" t="s">
        <v>29</v>
      </c>
      <c r="B40" s="94"/>
      <c r="C40" s="94"/>
      <c r="D40" s="94"/>
      <c r="E40" s="94"/>
      <c r="F40" s="94"/>
      <c r="G40" s="94"/>
      <c r="H40" s="94"/>
      <c r="I40" s="95"/>
    </row>
    <row r="41" spans="1:9" ht="25.5" customHeight="1" thickBot="1">
      <c r="A41" s="81" t="s">
        <v>35</v>
      </c>
      <c r="B41" s="82"/>
      <c r="C41" s="82"/>
      <c r="D41" s="82"/>
      <c r="E41" s="82"/>
      <c r="F41" s="82"/>
      <c r="G41" s="82"/>
      <c r="H41" s="82"/>
      <c r="I41" s="83"/>
    </row>
    <row r="42" spans="1:9" ht="25.5" customHeight="1" thickBot="1">
      <c r="A42" s="90" t="s">
        <v>36</v>
      </c>
      <c r="B42" s="91"/>
      <c r="C42" s="91"/>
      <c r="D42" s="91"/>
      <c r="E42" s="91"/>
      <c r="F42" s="91"/>
      <c r="G42" s="91"/>
      <c r="H42" s="91"/>
      <c r="I42" s="92"/>
    </row>
    <row r="43" spans="1:9" ht="21.75" customHeight="1" thickBot="1">
      <c r="A43" s="102" t="s">
        <v>47</v>
      </c>
      <c r="B43" s="96">
        <v>2016</v>
      </c>
      <c r="C43" s="98">
        <f>F43+F44+F45+G43+G44+G45</f>
        <v>20738.13</v>
      </c>
      <c r="D43" s="67"/>
      <c r="E43" s="70"/>
      <c r="F43" s="71">
        <v>570.18</v>
      </c>
      <c r="G43" s="71">
        <v>4584.05</v>
      </c>
      <c r="H43" s="69" t="s">
        <v>30</v>
      </c>
      <c r="I43" s="105"/>
    </row>
    <row r="44" spans="1:9" ht="19.5" customHeight="1" thickBot="1">
      <c r="A44" s="103"/>
      <c r="B44" s="96"/>
      <c r="C44" s="98"/>
      <c r="D44" s="31"/>
      <c r="E44" s="68"/>
      <c r="F44" s="28">
        <v>1171.64</v>
      </c>
      <c r="G44" s="28">
        <v>9066.95</v>
      </c>
      <c r="H44" s="66" t="s">
        <v>31</v>
      </c>
      <c r="I44" s="106"/>
    </row>
    <row r="45" spans="1:9" ht="19.5" customHeight="1" thickBot="1">
      <c r="A45" s="104"/>
      <c r="B45" s="97"/>
      <c r="C45" s="99"/>
      <c r="D45" s="31"/>
      <c r="E45" s="68"/>
      <c r="F45" s="28">
        <v>555.39</v>
      </c>
      <c r="G45" s="28">
        <v>4789.92</v>
      </c>
      <c r="H45" s="66" t="s">
        <v>32</v>
      </c>
      <c r="I45" s="107"/>
    </row>
    <row r="46" spans="1:9" ht="39" customHeight="1" thickBot="1">
      <c r="A46" s="4" t="s">
        <v>12</v>
      </c>
      <c r="B46" s="5" t="s">
        <v>11</v>
      </c>
      <c r="C46" s="64">
        <f>C47+C48+C49</f>
        <v>42774.99646</v>
      </c>
      <c r="D46" s="6"/>
      <c r="E46" s="63">
        <f>E47+E48+E49</f>
        <v>7544.71499</v>
      </c>
      <c r="F46" s="7">
        <f>F47+F48+F49</f>
        <v>16103.751470000003</v>
      </c>
      <c r="G46" s="7"/>
      <c r="H46" s="105"/>
      <c r="I46" s="105"/>
    </row>
    <row r="47" spans="1:9" ht="21" customHeight="1" thickBot="1">
      <c r="A47" s="8"/>
      <c r="B47" s="9">
        <v>2014</v>
      </c>
      <c r="C47" s="63">
        <f>F47+E47</f>
        <v>9005.30499</v>
      </c>
      <c r="D47" s="10"/>
      <c r="E47" s="62">
        <f>E15+E30+E31</f>
        <v>3470.71499</v>
      </c>
      <c r="F47" s="11">
        <f>F15+F27+F30+F31+F35</f>
        <v>5534.59</v>
      </c>
      <c r="G47" s="11"/>
      <c r="H47" s="106"/>
      <c r="I47" s="106"/>
    </row>
    <row r="48" spans="1:9" ht="21.75" customHeight="1" thickBot="1">
      <c r="A48" s="8"/>
      <c r="B48" s="9">
        <v>2015</v>
      </c>
      <c r="C48" s="72">
        <f>F48+E48</f>
        <v>6373.0164700000005</v>
      </c>
      <c r="D48" s="10"/>
      <c r="E48" s="12">
        <f>E16</f>
        <v>2180</v>
      </c>
      <c r="F48" s="73">
        <f>F16+F28+F32+F36</f>
        <v>4193.0164700000005</v>
      </c>
      <c r="G48" s="11"/>
      <c r="H48" s="106"/>
      <c r="I48" s="106"/>
    </row>
    <row r="49" spans="1:9" ht="19.5" customHeight="1" thickBot="1">
      <c r="A49" s="13"/>
      <c r="B49" s="9">
        <v>2016</v>
      </c>
      <c r="C49" s="65">
        <f>E49+F49+G49</f>
        <v>27396.675</v>
      </c>
      <c r="D49" s="14"/>
      <c r="E49" s="10">
        <f>E17</f>
        <v>1894</v>
      </c>
      <c r="F49" s="11">
        <f>F17+F29+F43+F44+F45</f>
        <v>6376.145000000001</v>
      </c>
      <c r="G49" s="35">
        <f>G20+G43+G44+G45</f>
        <v>19126.53</v>
      </c>
      <c r="H49" s="107"/>
      <c r="I49" s="107"/>
    </row>
    <row r="50" spans="1:9" ht="18">
      <c r="A50" s="3"/>
      <c r="B50" s="3"/>
      <c r="C50" s="3"/>
      <c r="D50" s="3"/>
      <c r="E50" s="3"/>
      <c r="F50" s="3"/>
      <c r="G50" s="3"/>
      <c r="H50" s="3"/>
      <c r="I50" s="3"/>
    </row>
    <row r="51" spans="1:8" ht="29.25" customHeight="1">
      <c r="A51" s="54"/>
      <c r="B51" s="55"/>
      <c r="C51" s="53"/>
      <c r="D51" s="56"/>
      <c r="E51" s="51"/>
      <c r="F51" s="57"/>
      <c r="G51" s="54"/>
      <c r="H51" s="57"/>
    </row>
    <row r="52" spans="1:8" ht="23.25" customHeight="1">
      <c r="A52" s="54"/>
      <c r="B52" s="55"/>
      <c r="C52" s="55"/>
      <c r="D52" s="58"/>
      <c r="E52" s="52"/>
      <c r="F52" s="54"/>
      <c r="G52" s="59"/>
      <c r="H52" s="54"/>
    </row>
    <row r="53" spans="1:8" ht="20.25">
      <c r="A53" s="54"/>
      <c r="B53" s="55"/>
      <c r="C53" s="55"/>
      <c r="D53" s="58"/>
      <c r="E53" s="52"/>
      <c r="F53" s="54"/>
      <c r="G53" s="54"/>
      <c r="H53" s="54"/>
    </row>
    <row r="54" spans="1:8" ht="27.75" customHeight="1">
      <c r="A54" s="54"/>
      <c r="B54" s="55"/>
      <c r="C54" s="55"/>
      <c r="D54" s="54"/>
      <c r="E54" s="52"/>
      <c r="F54" s="54"/>
      <c r="G54" s="53"/>
      <c r="H54" s="54"/>
    </row>
    <row r="55" spans="1:8" ht="21.75" customHeight="1">
      <c r="A55" s="54"/>
      <c r="B55" s="55"/>
      <c r="C55" s="55"/>
      <c r="D55" s="54"/>
      <c r="E55" s="52"/>
      <c r="F55" s="54"/>
      <c r="G55" s="54"/>
      <c r="H55" s="54"/>
    </row>
    <row r="56" spans="1:8" ht="27.75" customHeight="1">
      <c r="A56" s="54"/>
      <c r="B56" s="60"/>
      <c r="C56" s="55"/>
      <c r="D56" s="54"/>
      <c r="E56" s="52"/>
      <c r="F56" s="54"/>
      <c r="G56" s="54"/>
      <c r="H56" s="54"/>
    </row>
    <row r="57" spans="1:7" ht="21" customHeight="1">
      <c r="A57" s="3"/>
      <c r="B57" s="3"/>
      <c r="C57" s="3"/>
      <c r="D57" s="3"/>
      <c r="E57" s="3"/>
      <c r="F57" s="3"/>
      <c r="G57" s="3"/>
    </row>
  </sheetData>
  <sheetProtection/>
  <mergeCells count="39">
    <mergeCell ref="C1:I1"/>
    <mergeCell ref="A35:A37"/>
    <mergeCell ref="I35:I37"/>
    <mergeCell ref="H35:H37"/>
    <mergeCell ref="A24:A26"/>
    <mergeCell ref="I15:I29"/>
    <mergeCell ref="I30:I33"/>
    <mergeCell ref="A30:A33"/>
    <mergeCell ref="A18:A20"/>
    <mergeCell ref="A21:A23"/>
    <mergeCell ref="H46:H49"/>
    <mergeCell ref="I46:I49"/>
    <mergeCell ref="B30:B31"/>
    <mergeCell ref="C30:C31"/>
    <mergeCell ref="B3:B7"/>
    <mergeCell ref="F5:F7"/>
    <mergeCell ref="G5:G7"/>
    <mergeCell ref="D3:G3"/>
    <mergeCell ref="D4:D7"/>
    <mergeCell ref="E4:G4"/>
    <mergeCell ref="E5:E7"/>
    <mergeCell ref="A15:A17"/>
    <mergeCell ref="A13:I13"/>
    <mergeCell ref="A12:I12"/>
    <mergeCell ref="A2:I2"/>
    <mergeCell ref="H3:H7"/>
    <mergeCell ref="A3:A7"/>
    <mergeCell ref="C3:C7"/>
    <mergeCell ref="I3:I7"/>
    <mergeCell ref="A9:I9"/>
    <mergeCell ref="A41:I41"/>
    <mergeCell ref="A10:I11"/>
    <mergeCell ref="A42:I42"/>
    <mergeCell ref="A40:I40"/>
    <mergeCell ref="B43:B45"/>
    <mergeCell ref="C43:C45"/>
    <mergeCell ref="A27:A29"/>
    <mergeCell ref="A43:A45"/>
    <mergeCell ref="I43:I45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2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50" zoomScalePageLayoutView="0" workbookViewId="0" topLeftCell="A1">
      <selection activeCell="F8" sqref="F8"/>
    </sheetView>
  </sheetViews>
  <sheetFormatPr defaultColWidth="9.00390625" defaultRowHeight="12.75"/>
  <cols>
    <col min="1" max="1" width="50.875" style="0" customWidth="1"/>
    <col min="2" max="2" width="17.37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20.375" style="0" customWidth="1"/>
    <col min="7" max="7" width="19.625" style="0" customWidth="1"/>
    <col min="8" max="8" width="37.875" style="0" customWidth="1"/>
    <col min="9" max="9" width="29.75390625" style="0" customWidth="1"/>
  </cols>
  <sheetData>
    <row r="1" spans="3:11" ht="28.5" customHeight="1">
      <c r="C1" s="132" t="s">
        <v>54</v>
      </c>
      <c r="D1" s="132"/>
      <c r="E1" s="132"/>
      <c r="F1" s="132"/>
      <c r="G1" s="132"/>
      <c r="H1" s="132"/>
      <c r="I1" s="132"/>
      <c r="J1" s="1"/>
      <c r="K1" s="2"/>
    </row>
    <row r="2" spans="1:9" ht="21" thickBot="1">
      <c r="A2" s="117" t="s">
        <v>28</v>
      </c>
      <c r="B2" s="117"/>
      <c r="C2" s="117"/>
      <c r="D2" s="117"/>
      <c r="E2" s="117"/>
      <c r="F2" s="117"/>
      <c r="G2" s="117"/>
      <c r="H2" s="117"/>
      <c r="I2" s="117"/>
    </row>
    <row r="3" spans="1:9" ht="17.25" customHeight="1" thickBot="1">
      <c r="A3" s="105" t="s">
        <v>6</v>
      </c>
      <c r="B3" s="105" t="s">
        <v>7</v>
      </c>
      <c r="C3" s="105" t="s">
        <v>8</v>
      </c>
      <c r="D3" s="122" t="s">
        <v>19</v>
      </c>
      <c r="E3" s="123"/>
      <c r="F3" s="123"/>
      <c r="G3" s="124"/>
      <c r="H3" s="105" t="s">
        <v>25</v>
      </c>
      <c r="I3" s="105" t="s">
        <v>9</v>
      </c>
    </row>
    <row r="4" spans="1:9" ht="18.75" customHeight="1" thickBot="1">
      <c r="A4" s="106"/>
      <c r="B4" s="106"/>
      <c r="C4" s="106"/>
      <c r="D4" s="105" t="s">
        <v>18</v>
      </c>
      <c r="E4" s="122" t="s">
        <v>27</v>
      </c>
      <c r="F4" s="123"/>
      <c r="G4" s="124"/>
      <c r="H4" s="106"/>
      <c r="I4" s="106"/>
    </row>
    <row r="5" spans="1:9" ht="15.75" customHeight="1">
      <c r="A5" s="106"/>
      <c r="B5" s="106"/>
      <c r="C5" s="106"/>
      <c r="D5" s="106"/>
      <c r="E5" s="105" t="s">
        <v>20</v>
      </c>
      <c r="F5" s="105" t="s">
        <v>21</v>
      </c>
      <c r="G5" s="105" t="s">
        <v>22</v>
      </c>
      <c r="H5" s="106"/>
      <c r="I5" s="106"/>
    </row>
    <row r="6" spans="1:9" ht="15.75" customHeight="1">
      <c r="A6" s="106"/>
      <c r="B6" s="106"/>
      <c r="C6" s="106"/>
      <c r="D6" s="106"/>
      <c r="E6" s="106"/>
      <c r="F6" s="106"/>
      <c r="G6" s="106"/>
      <c r="H6" s="106"/>
      <c r="I6" s="106"/>
    </row>
    <row r="7" spans="1:9" ht="36" customHeight="1" thickBot="1">
      <c r="A7" s="107"/>
      <c r="B7" s="106"/>
      <c r="C7" s="106"/>
      <c r="D7" s="107"/>
      <c r="E7" s="107"/>
      <c r="F7" s="107"/>
      <c r="G7" s="107"/>
      <c r="H7" s="107"/>
      <c r="I7" s="107"/>
    </row>
    <row r="8" spans="1:9" ht="19.5" thickBot="1">
      <c r="A8" s="18">
        <v>1</v>
      </c>
      <c r="B8" s="15">
        <v>2</v>
      </c>
      <c r="C8" s="15">
        <v>3</v>
      </c>
      <c r="D8" s="15">
        <v>4</v>
      </c>
      <c r="E8" s="15">
        <v>5</v>
      </c>
      <c r="F8" s="18">
        <v>6</v>
      </c>
      <c r="G8" s="17">
        <v>7</v>
      </c>
      <c r="H8" s="17">
        <v>8</v>
      </c>
      <c r="I8" s="18">
        <v>9</v>
      </c>
    </row>
    <row r="9" spans="1:9" ht="20.25" thickBot="1">
      <c r="A9" s="93" t="s">
        <v>33</v>
      </c>
      <c r="B9" s="94"/>
      <c r="C9" s="94"/>
      <c r="D9" s="94"/>
      <c r="E9" s="94"/>
      <c r="F9" s="94"/>
      <c r="G9" s="94"/>
      <c r="H9" s="94"/>
      <c r="I9" s="95"/>
    </row>
    <row r="10" spans="1:9" ht="20.25" customHeight="1">
      <c r="A10" s="84" t="s">
        <v>34</v>
      </c>
      <c r="B10" s="85"/>
      <c r="C10" s="85"/>
      <c r="D10" s="85"/>
      <c r="E10" s="85"/>
      <c r="F10" s="85"/>
      <c r="G10" s="85"/>
      <c r="H10" s="85"/>
      <c r="I10" s="86"/>
    </row>
    <row r="11" spans="1:9" ht="12" customHeight="1" thickBot="1">
      <c r="A11" s="87"/>
      <c r="B11" s="88"/>
      <c r="C11" s="88"/>
      <c r="D11" s="88"/>
      <c r="E11" s="88"/>
      <c r="F11" s="88"/>
      <c r="G11" s="88"/>
      <c r="H11" s="88"/>
      <c r="I11" s="89"/>
    </row>
    <row r="12" spans="1:9" ht="18.75" customHeight="1">
      <c r="A12" s="114" t="s">
        <v>26</v>
      </c>
      <c r="B12" s="115"/>
      <c r="C12" s="115"/>
      <c r="D12" s="115"/>
      <c r="E12" s="115"/>
      <c r="F12" s="115"/>
      <c r="G12" s="115"/>
      <c r="H12" s="115"/>
      <c r="I12" s="116"/>
    </row>
    <row r="13" spans="1:9" ht="23.25" customHeight="1" thickBot="1">
      <c r="A13" s="111" t="s">
        <v>0</v>
      </c>
      <c r="B13" s="112"/>
      <c r="C13" s="112"/>
      <c r="D13" s="112"/>
      <c r="E13" s="112"/>
      <c r="F13" s="112"/>
      <c r="G13" s="112"/>
      <c r="H13" s="112"/>
      <c r="I13" s="113"/>
    </row>
    <row r="14" spans="1:9" ht="24.75" customHeight="1" thickBot="1">
      <c r="A14" s="19" t="s">
        <v>1</v>
      </c>
      <c r="B14" s="15"/>
      <c r="C14" s="18"/>
      <c r="D14" s="18"/>
      <c r="E14" s="18"/>
      <c r="F14" s="18"/>
      <c r="G14" s="18"/>
      <c r="H14" s="16"/>
      <c r="I14" s="20"/>
    </row>
    <row r="15" spans="1:9" ht="18" customHeight="1" thickBot="1">
      <c r="A15" s="108" t="s">
        <v>37</v>
      </c>
      <c r="B15" s="21">
        <v>2014</v>
      </c>
      <c r="C15" s="22">
        <f aca="true" t="shared" si="0" ref="C15:C24">E15+F15</f>
        <v>4450.734</v>
      </c>
      <c r="D15" s="22"/>
      <c r="E15" s="23">
        <v>2354</v>
      </c>
      <c r="F15" s="24">
        <f>F18+F22+F25</f>
        <v>2096.7340000000004</v>
      </c>
      <c r="G15" s="24"/>
      <c r="H15" s="25" t="s">
        <v>14</v>
      </c>
      <c r="I15" s="105" t="s">
        <v>2</v>
      </c>
    </row>
    <row r="16" spans="1:9" ht="20.25" customHeight="1" thickBot="1">
      <c r="A16" s="109"/>
      <c r="B16" s="26">
        <v>2015</v>
      </c>
      <c r="C16" s="75">
        <f t="shared" si="0"/>
        <v>4138.29247</v>
      </c>
      <c r="D16" s="22"/>
      <c r="E16" s="23">
        <f>2387-207</f>
        <v>2180</v>
      </c>
      <c r="F16" s="24">
        <f>F19+F23+F26</f>
        <v>1958.29247</v>
      </c>
      <c r="G16" s="24"/>
      <c r="H16" s="27" t="s">
        <v>14</v>
      </c>
      <c r="I16" s="106"/>
    </row>
    <row r="17" spans="1:9" ht="120.75" customHeight="1" thickBot="1">
      <c r="A17" s="110"/>
      <c r="B17" s="21">
        <v>2016</v>
      </c>
      <c r="C17" s="7">
        <f>E17+F17+G17</f>
        <v>4759.635</v>
      </c>
      <c r="D17" s="7"/>
      <c r="E17" s="28">
        <v>1894</v>
      </c>
      <c r="F17" s="24">
        <f>F20+F24+F27+F21</f>
        <v>2180.025</v>
      </c>
      <c r="G17" s="24">
        <f>G20</f>
        <v>685.61</v>
      </c>
      <c r="H17" s="27" t="s">
        <v>14</v>
      </c>
      <c r="I17" s="106"/>
    </row>
    <row r="18" spans="1:9" ht="21.75" customHeight="1" thickBot="1">
      <c r="A18" s="129" t="s">
        <v>38</v>
      </c>
      <c r="B18" s="21">
        <v>2014</v>
      </c>
      <c r="C18" s="7">
        <f t="shared" si="0"/>
        <v>3079.619</v>
      </c>
      <c r="D18" s="7"/>
      <c r="E18" s="28">
        <v>2354</v>
      </c>
      <c r="F18" s="28">
        <f>704.339+21.28</f>
        <v>725.619</v>
      </c>
      <c r="G18" s="28"/>
      <c r="H18" s="25" t="s">
        <v>14</v>
      </c>
      <c r="I18" s="106"/>
    </row>
    <row r="19" spans="1:9" ht="18" customHeight="1" thickBot="1">
      <c r="A19" s="130"/>
      <c r="B19" s="26">
        <v>2015</v>
      </c>
      <c r="C19" s="29">
        <f t="shared" si="0"/>
        <v>2648.954</v>
      </c>
      <c r="D19" s="29"/>
      <c r="E19" s="24">
        <v>2387</v>
      </c>
      <c r="F19" s="24">
        <v>261.954</v>
      </c>
      <c r="G19" s="24"/>
      <c r="H19" s="27" t="s">
        <v>14</v>
      </c>
      <c r="I19" s="106"/>
    </row>
    <row r="20" spans="1:9" ht="18.75" customHeight="1" thickBot="1">
      <c r="A20" s="131"/>
      <c r="B20" s="21">
        <v>2016</v>
      </c>
      <c r="C20" s="29">
        <f>E20+F20+G20</f>
        <v>3685.35</v>
      </c>
      <c r="D20" s="29"/>
      <c r="E20" s="24">
        <v>1894</v>
      </c>
      <c r="F20" s="24">
        <f>622.58+483.16</f>
        <v>1105.74</v>
      </c>
      <c r="G20" s="24">
        <v>685.61</v>
      </c>
      <c r="H20" s="27" t="s">
        <v>14</v>
      </c>
      <c r="I20" s="106"/>
    </row>
    <row r="21" spans="1:9" ht="81" customHeight="1" thickBot="1">
      <c r="A21" s="74" t="s">
        <v>49</v>
      </c>
      <c r="B21" s="21">
        <v>2016</v>
      </c>
      <c r="C21" s="29">
        <f>F21</f>
        <v>273</v>
      </c>
      <c r="D21" s="29"/>
      <c r="E21" s="24"/>
      <c r="F21" s="24">
        <v>273</v>
      </c>
      <c r="G21" s="24"/>
      <c r="H21" s="27" t="s">
        <v>14</v>
      </c>
      <c r="I21" s="106"/>
    </row>
    <row r="22" spans="1:9" ht="18.75" customHeight="1" thickBot="1">
      <c r="A22" s="134" t="s">
        <v>39</v>
      </c>
      <c r="B22" s="21">
        <v>2014</v>
      </c>
      <c r="C22" s="7">
        <f t="shared" si="0"/>
        <v>1129.949</v>
      </c>
      <c r="D22" s="7"/>
      <c r="E22" s="28"/>
      <c r="F22" s="28">
        <f>1497.949-111.678-190.258-66.488+0.424</f>
        <v>1129.949</v>
      </c>
      <c r="G22" s="28"/>
      <c r="H22" s="25" t="s">
        <v>14</v>
      </c>
      <c r="I22" s="106"/>
    </row>
    <row r="23" spans="1:9" ht="18.75" customHeight="1" thickBot="1">
      <c r="A23" s="135"/>
      <c r="B23" s="26">
        <v>2015</v>
      </c>
      <c r="C23" s="29">
        <f t="shared" si="0"/>
        <v>1455.1724700000002</v>
      </c>
      <c r="D23" s="29"/>
      <c r="E23" s="24"/>
      <c r="F23" s="24">
        <f>1497.949-14.879+248.224-200+22.48-98.60153</f>
        <v>1455.1724700000002</v>
      </c>
      <c r="G23" s="24"/>
      <c r="H23" s="27" t="s">
        <v>14</v>
      </c>
      <c r="I23" s="106"/>
    </row>
    <row r="24" spans="1:9" ht="41.25" customHeight="1" thickBot="1">
      <c r="A24" s="136"/>
      <c r="B24" s="21">
        <v>2016</v>
      </c>
      <c r="C24" s="29">
        <f t="shared" si="0"/>
        <v>608.4250000000001</v>
      </c>
      <c r="D24" s="29"/>
      <c r="E24" s="24"/>
      <c r="F24" s="24">
        <f>1808.82-444.235-756.16</f>
        <v>608.4250000000001</v>
      </c>
      <c r="G24" s="24"/>
      <c r="H24" s="27" t="s">
        <v>14</v>
      </c>
      <c r="I24" s="106"/>
    </row>
    <row r="25" spans="1:9" ht="18.75" customHeight="1" thickBot="1">
      <c r="A25" s="126" t="s">
        <v>40</v>
      </c>
      <c r="B25" s="21">
        <v>2014</v>
      </c>
      <c r="C25" s="7">
        <f aca="true" t="shared" si="1" ref="C25:C30">F25</f>
        <v>241.166</v>
      </c>
      <c r="D25" s="7"/>
      <c r="E25" s="28"/>
      <c r="F25" s="28">
        <v>241.166</v>
      </c>
      <c r="G25" s="28"/>
      <c r="H25" s="27" t="s">
        <v>14</v>
      </c>
      <c r="I25" s="106"/>
    </row>
    <row r="26" spans="1:9" ht="18.75" customHeight="1" thickBot="1">
      <c r="A26" s="127"/>
      <c r="B26" s="30">
        <v>2015</v>
      </c>
      <c r="C26" s="7">
        <f t="shared" si="1"/>
        <v>241.166</v>
      </c>
      <c r="D26" s="7"/>
      <c r="E26" s="28"/>
      <c r="F26" s="28">
        <v>241.166</v>
      </c>
      <c r="G26" s="28"/>
      <c r="H26" s="27" t="s">
        <v>14</v>
      </c>
      <c r="I26" s="106"/>
    </row>
    <row r="27" spans="1:9" ht="57" customHeight="1" thickBot="1">
      <c r="A27" s="128"/>
      <c r="B27" s="21">
        <v>2016</v>
      </c>
      <c r="C27" s="7">
        <f t="shared" si="1"/>
        <v>192.86</v>
      </c>
      <c r="D27" s="7"/>
      <c r="E27" s="28"/>
      <c r="F27" s="28">
        <v>192.86</v>
      </c>
      <c r="G27" s="28"/>
      <c r="H27" s="27" t="s">
        <v>14</v>
      </c>
      <c r="I27" s="106"/>
    </row>
    <row r="28" spans="1:9" ht="22.5" customHeight="1" thickBot="1">
      <c r="A28" s="100" t="s">
        <v>41</v>
      </c>
      <c r="B28" s="30">
        <v>2014</v>
      </c>
      <c r="C28" s="7">
        <f t="shared" si="1"/>
        <v>2948.816</v>
      </c>
      <c r="D28" s="7"/>
      <c r="E28" s="18"/>
      <c r="F28" s="31">
        <f>3584.771-215.847-100.507+76.339-216.94-179</f>
        <v>2948.816</v>
      </c>
      <c r="G28" s="31"/>
      <c r="H28" s="27" t="s">
        <v>14</v>
      </c>
      <c r="I28" s="106"/>
    </row>
    <row r="29" spans="1:9" ht="21" customHeight="1" thickBot="1">
      <c r="A29" s="101"/>
      <c r="B29" s="32">
        <v>2015</v>
      </c>
      <c r="C29" s="33">
        <f t="shared" si="1"/>
        <v>1982.724</v>
      </c>
      <c r="D29" s="33"/>
      <c r="E29" s="34"/>
      <c r="F29" s="31">
        <v>1982.724</v>
      </c>
      <c r="G29" s="31"/>
      <c r="H29" s="27" t="s">
        <v>14</v>
      </c>
      <c r="I29" s="106"/>
    </row>
    <row r="30" spans="1:9" ht="20.25" customHeight="1" thickBot="1">
      <c r="A30" s="101"/>
      <c r="B30" s="30">
        <v>2016</v>
      </c>
      <c r="C30" s="35">
        <f t="shared" si="1"/>
        <v>2072.141</v>
      </c>
      <c r="D30" s="35"/>
      <c r="E30" s="18"/>
      <c r="F30" s="31">
        <f>1898.91+46.677+126.554</f>
        <v>2072.141</v>
      </c>
      <c r="G30" s="31"/>
      <c r="H30" s="27" t="s">
        <v>14</v>
      </c>
      <c r="I30" s="107"/>
    </row>
    <row r="31" spans="1:9" ht="21.75" customHeight="1" thickBot="1">
      <c r="A31" s="102" t="s">
        <v>42</v>
      </c>
      <c r="B31" s="118">
        <v>2014</v>
      </c>
      <c r="C31" s="120">
        <f>E31+E32+F31+F32</f>
        <v>1427.0349899999999</v>
      </c>
      <c r="D31" s="7"/>
      <c r="E31" s="61">
        <f>357-27.96501</f>
        <v>329.03499</v>
      </c>
      <c r="F31" s="38">
        <v>179</v>
      </c>
      <c r="G31" s="24"/>
      <c r="H31" s="27" t="s">
        <v>23</v>
      </c>
      <c r="I31" s="102" t="s">
        <v>10</v>
      </c>
    </row>
    <row r="32" spans="1:9" ht="38.25" customHeight="1" thickBot="1">
      <c r="A32" s="103"/>
      <c r="B32" s="119"/>
      <c r="C32" s="121"/>
      <c r="D32" s="7"/>
      <c r="E32" s="37">
        <f>611.68+176</f>
        <v>787.68</v>
      </c>
      <c r="F32" s="38">
        <v>131.32</v>
      </c>
      <c r="G32" s="24"/>
      <c r="H32" s="27" t="s">
        <v>24</v>
      </c>
      <c r="I32" s="103"/>
    </row>
    <row r="33" spans="1:9" ht="24.75" customHeight="1" thickBot="1">
      <c r="A33" s="103"/>
      <c r="B33" s="30">
        <v>2015</v>
      </c>
      <c r="C33" s="29">
        <f aca="true" t="shared" si="2" ref="C33:C39">F33</f>
        <v>25</v>
      </c>
      <c r="D33" s="29"/>
      <c r="E33" s="39"/>
      <c r="F33" s="38">
        <v>25</v>
      </c>
      <c r="G33" s="24"/>
      <c r="H33" s="27" t="s">
        <v>14</v>
      </c>
      <c r="I33" s="103"/>
    </row>
    <row r="34" spans="1:9" ht="27" customHeight="1" thickBot="1">
      <c r="A34" s="103"/>
      <c r="B34" s="118">
        <v>2016</v>
      </c>
      <c r="C34" s="133">
        <f>F34+F35</f>
        <v>289.68</v>
      </c>
      <c r="D34" s="11"/>
      <c r="E34" s="43"/>
      <c r="F34" s="41">
        <v>260</v>
      </c>
      <c r="G34" s="41"/>
      <c r="H34" s="27" t="s">
        <v>50</v>
      </c>
      <c r="I34" s="104"/>
    </row>
    <row r="35" spans="1:9" ht="25.5" customHeight="1" thickBot="1">
      <c r="A35" s="104"/>
      <c r="B35" s="119"/>
      <c r="C35" s="99"/>
      <c r="D35" s="11"/>
      <c r="E35" s="43"/>
      <c r="F35" s="41">
        <v>29.68</v>
      </c>
      <c r="G35" s="24"/>
      <c r="H35" s="78" t="s">
        <v>51</v>
      </c>
      <c r="I35" s="76"/>
    </row>
    <row r="36" spans="1:9" ht="138" customHeight="1" thickBot="1">
      <c r="A36" s="42" t="s">
        <v>43</v>
      </c>
      <c r="B36" s="30">
        <v>2014</v>
      </c>
      <c r="C36" s="11">
        <f t="shared" si="2"/>
        <v>0</v>
      </c>
      <c r="D36" s="11"/>
      <c r="E36" s="43"/>
      <c r="F36" s="41">
        <v>0</v>
      </c>
      <c r="G36" s="24"/>
      <c r="H36" s="4" t="s">
        <v>15</v>
      </c>
      <c r="I36" s="42" t="s">
        <v>13</v>
      </c>
    </row>
    <row r="37" spans="1:9" ht="18.75" customHeight="1" thickBot="1">
      <c r="A37" s="102" t="s">
        <v>44</v>
      </c>
      <c r="B37" s="21">
        <v>2014</v>
      </c>
      <c r="C37" s="44">
        <f t="shared" si="2"/>
        <v>178.72</v>
      </c>
      <c r="D37" s="44"/>
      <c r="E37" s="4"/>
      <c r="F37" s="41">
        <f>200-21.28</f>
        <v>178.72</v>
      </c>
      <c r="G37" s="45"/>
      <c r="H37" s="102" t="s">
        <v>14</v>
      </c>
      <c r="I37" s="105"/>
    </row>
    <row r="38" spans="1:9" ht="22.5" customHeight="1" thickBot="1">
      <c r="A38" s="103"/>
      <c r="B38" s="30">
        <v>2015</v>
      </c>
      <c r="C38" s="33">
        <f t="shared" si="2"/>
        <v>227</v>
      </c>
      <c r="D38" s="33"/>
      <c r="E38" s="43"/>
      <c r="F38" s="41">
        <v>227</v>
      </c>
      <c r="G38" s="46"/>
      <c r="H38" s="103"/>
      <c r="I38" s="106"/>
    </row>
    <row r="39" spans="1:9" ht="25.5" customHeight="1" thickBot="1">
      <c r="A39" s="104"/>
      <c r="B39" s="30">
        <v>2016</v>
      </c>
      <c r="C39" s="33">
        <f t="shared" si="2"/>
        <v>0</v>
      </c>
      <c r="D39" s="33"/>
      <c r="E39" s="43"/>
      <c r="F39" s="41"/>
      <c r="G39" s="47"/>
      <c r="H39" s="104"/>
      <c r="I39" s="107"/>
    </row>
    <row r="40" spans="1:9" ht="123.75" customHeight="1" thickBot="1">
      <c r="A40" s="48" t="s">
        <v>45</v>
      </c>
      <c r="B40" s="49" t="s">
        <v>17</v>
      </c>
      <c r="C40" s="50"/>
      <c r="D40" s="50"/>
      <c r="E40" s="15"/>
      <c r="F40" s="31" t="s">
        <v>3</v>
      </c>
      <c r="G40" s="31"/>
      <c r="H40" s="43" t="s">
        <v>16</v>
      </c>
      <c r="I40" s="36" t="s">
        <v>4</v>
      </c>
    </row>
    <row r="41" spans="1:9" ht="114.75" customHeight="1" thickBot="1">
      <c r="A41" s="42" t="s">
        <v>46</v>
      </c>
      <c r="B41" s="49" t="s">
        <v>17</v>
      </c>
      <c r="C41" s="50"/>
      <c r="D41" s="50"/>
      <c r="E41" s="15"/>
      <c r="F41" s="31" t="s">
        <v>3</v>
      </c>
      <c r="G41" s="31"/>
      <c r="H41" s="43" t="s">
        <v>16</v>
      </c>
      <c r="I41" s="43" t="s">
        <v>5</v>
      </c>
    </row>
    <row r="42" spans="1:9" ht="25.5" customHeight="1" thickBot="1">
      <c r="A42" s="93" t="s">
        <v>29</v>
      </c>
      <c r="B42" s="94"/>
      <c r="C42" s="94"/>
      <c r="D42" s="94"/>
      <c r="E42" s="94"/>
      <c r="F42" s="94"/>
      <c r="G42" s="94"/>
      <c r="H42" s="94"/>
      <c r="I42" s="95"/>
    </row>
    <row r="43" spans="1:9" ht="25.5" customHeight="1" thickBot="1">
      <c r="A43" s="81" t="s">
        <v>35</v>
      </c>
      <c r="B43" s="82"/>
      <c r="C43" s="82"/>
      <c r="D43" s="82"/>
      <c r="E43" s="82"/>
      <c r="F43" s="82"/>
      <c r="G43" s="82"/>
      <c r="H43" s="82"/>
      <c r="I43" s="83"/>
    </row>
    <row r="44" spans="1:9" ht="25.5" customHeight="1" thickBot="1">
      <c r="A44" s="90" t="s">
        <v>36</v>
      </c>
      <c r="B44" s="91"/>
      <c r="C44" s="91"/>
      <c r="D44" s="91"/>
      <c r="E44" s="91"/>
      <c r="F44" s="91"/>
      <c r="G44" s="91"/>
      <c r="H44" s="91"/>
      <c r="I44" s="92"/>
    </row>
    <row r="45" spans="1:9" ht="21.75" customHeight="1" thickBot="1">
      <c r="A45" s="102" t="s">
        <v>47</v>
      </c>
      <c r="B45" s="96">
        <v>2016</v>
      </c>
      <c r="C45" s="98">
        <f>F45+F46+F47+G45+G46+G47</f>
        <v>20526.13</v>
      </c>
      <c r="D45" s="67"/>
      <c r="E45" s="70"/>
      <c r="F45" s="71">
        <f>570.18-72</f>
        <v>498.17999999999995</v>
      </c>
      <c r="G45" s="71">
        <v>4584.05</v>
      </c>
      <c r="H45" s="69" t="s">
        <v>30</v>
      </c>
      <c r="I45" s="105"/>
    </row>
    <row r="46" spans="1:9" ht="19.5" customHeight="1" thickBot="1">
      <c r="A46" s="103"/>
      <c r="B46" s="96"/>
      <c r="C46" s="98"/>
      <c r="D46" s="31"/>
      <c r="E46" s="68"/>
      <c r="F46" s="28">
        <f>1171.64-140</f>
        <v>1031.64</v>
      </c>
      <c r="G46" s="28">
        <v>9066.95</v>
      </c>
      <c r="H46" s="66" t="s">
        <v>31</v>
      </c>
      <c r="I46" s="106"/>
    </row>
    <row r="47" spans="1:9" ht="19.5" customHeight="1" thickBot="1">
      <c r="A47" s="104"/>
      <c r="B47" s="97"/>
      <c r="C47" s="99"/>
      <c r="D47" s="31"/>
      <c r="E47" s="68"/>
      <c r="F47" s="28">
        <v>555.39</v>
      </c>
      <c r="G47" s="28">
        <v>4789.92</v>
      </c>
      <c r="H47" s="66" t="s">
        <v>32</v>
      </c>
      <c r="I47" s="107"/>
    </row>
    <row r="48" spans="1:9" ht="23.25" customHeight="1" thickBot="1">
      <c r="A48" s="4" t="s">
        <v>52</v>
      </c>
      <c r="B48" s="80" t="s">
        <v>53</v>
      </c>
      <c r="C48" s="64">
        <f>C49+C50+C51</f>
        <v>43025.90746</v>
      </c>
      <c r="D48" s="6"/>
      <c r="E48" s="63">
        <f>E49+E50+E51</f>
        <v>7544.71499</v>
      </c>
      <c r="F48" s="79">
        <f>F49+F50+F51</f>
        <v>16354.662470000003</v>
      </c>
      <c r="G48" s="7"/>
      <c r="H48" s="105"/>
      <c r="I48" s="105"/>
    </row>
    <row r="49" spans="1:9" ht="21" customHeight="1" thickBot="1">
      <c r="A49" s="8"/>
      <c r="B49" s="9">
        <v>2014</v>
      </c>
      <c r="C49" s="63">
        <f>F49+E49</f>
        <v>9005.30499</v>
      </c>
      <c r="D49" s="10"/>
      <c r="E49" s="62">
        <f>E15+E31+E32</f>
        <v>3470.71499</v>
      </c>
      <c r="F49" s="11">
        <f>F15+F28+F31+F32+F37</f>
        <v>5534.59</v>
      </c>
      <c r="G49" s="11"/>
      <c r="H49" s="106"/>
      <c r="I49" s="106"/>
    </row>
    <row r="50" spans="1:9" ht="21.75" customHeight="1" thickBot="1">
      <c r="A50" s="8"/>
      <c r="B50" s="9">
        <v>2015</v>
      </c>
      <c r="C50" s="72">
        <f>F50+E50</f>
        <v>6373.0164700000005</v>
      </c>
      <c r="D50" s="10"/>
      <c r="E50" s="12">
        <f>E16</f>
        <v>2180</v>
      </c>
      <c r="F50" s="73">
        <f>F16+F29+F33+F38</f>
        <v>4193.0164700000005</v>
      </c>
      <c r="G50" s="11"/>
      <c r="H50" s="106"/>
      <c r="I50" s="106"/>
    </row>
    <row r="51" spans="1:9" ht="19.5" customHeight="1" thickBot="1">
      <c r="A51" s="13"/>
      <c r="B51" s="9">
        <v>2016</v>
      </c>
      <c r="C51" s="65">
        <f>E51+F51+G51</f>
        <v>27647.586</v>
      </c>
      <c r="D51" s="14"/>
      <c r="E51" s="10">
        <f>E17</f>
        <v>1894</v>
      </c>
      <c r="F51" s="73">
        <f>F17+F30+F34+F35+F45+F46+F47</f>
        <v>6627.056000000001</v>
      </c>
      <c r="G51" s="35">
        <f>G20+G45+G46+G47</f>
        <v>19126.53</v>
      </c>
      <c r="H51" s="107"/>
      <c r="I51" s="107"/>
    </row>
    <row r="52" spans="1:9" ht="18">
      <c r="A52" s="3"/>
      <c r="B52" s="3"/>
      <c r="C52" s="3"/>
      <c r="D52" s="3"/>
      <c r="E52" s="3"/>
      <c r="F52" s="3"/>
      <c r="G52" s="3"/>
      <c r="H52" s="3"/>
      <c r="I52" s="3"/>
    </row>
    <row r="53" spans="1:8" ht="29.25" customHeight="1">
      <c r="A53" s="54"/>
      <c r="B53" s="55"/>
      <c r="C53" s="53"/>
      <c r="D53" s="56"/>
      <c r="E53" s="51"/>
      <c r="F53" s="57"/>
      <c r="G53" s="54"/>
      <c r="H53" s="57"/>
    </row>
    <row r="54" spans="1:8" ht="23.25" customHeight="1">
      <c r="A54" s="54"/>
      <c r="B54" s="55"/>
      <c r="C54" s="55"/>
      <c r="D54" s="58"/>
      <c r="E54" s="52"/>
      <c r="F54" s="54"/>
      <c r="G54" s="59"/>
      <c r="H54" s="54"/>
    </row>
    <row r="55" spans="1:8" ht="20.25">
      <c r="A55" s="54"/>
      <c r="B55" s="55"/>
      <c r="C55" s="55"/>
      <c r="D55" s="58"/>
      <c r="E55" s="52"/>
      <c r="F55" s="77">
        <f>F17+F30</f>
        <v>4252.166</v>
      </c>
      <c r="G55" s="54"/>
      <c r="H55" s="54"/>
    </row>
    <row r="56" spans="1:8" ht="27.75" customHeight="1">
      <c r="A56" s="54"/>
      <c r="B56" s="55"/>
      <c r="C56" s="55"/>
      <c r="D56" s="54"/>
      <c r="E56" s="52"/>
      <c r="F56" s="54">
        <v>4281.846</v>
      </c>
      <c r="G56" s="53"/>
      <c r="H56" s="54"/>
    </row>
    <row r="57" spans="1:8" ht="21.75" customHeight="1">
      <c r="A57" s="54"/>
      <c r="B57" s="55"/>
      <c r="C57" s="55"/>
      <c r="D57" s="54"/>
      <c r="E57" s="52"/>
      <c r="F57" s="54"/>
      <c r="G57" s="54"/>
      <c r="H57" s="54"/>
    </row>
    <row r="58" spans="1:8" ht="27.75" customHeight="1">
      <c r="A58" s="54"/>
      <c r="B58" s="60"/>
      <c r="C58" s="55"/>
      <c r="D58" s="54"/>
      <c r="E58" s="52"/>
      <c r="F58" s="77">
        <f>F55-F56</f>
        <v>-29.67999999999938</v>
      </c>
      <c r="G58" s="54"/>
      <c r="H58" s="54"/>
    </row>
    <row r="59" spans="1:7" ht="21" customHeight="1">
      <c r="A59" s="3"/>
      <c r="B59" s="3"/>
      <c r="C59" s="3"/>
      <c r="D59" s="3"/>
      <c r="E59" s="3"/>
      <c r="F59" s="3"/>
      <c r="G59" s="3"/>
    </row>
  </sheetData>
  <sheetProtection/>
  <mergeCells count="41">
    <mergeCell ref="A31:A35"/>
    <mergeCell ref="H48:H51"/>
    <mergeCell ref="I48:I51"/>
    <mergeCell ref="A22:A24"/>
    <mergeCell ref="I15:I30"/>
    <mergeCell ref="A42:I42"/>
    <mergeCell ref="A43:I43"/>
    <mergeCell ref="A44:I44"/>
    <mergeCell ref="A45:A47"/>
    <mergeCell ref="B45:B47"/>
    <mergeCell ref="C45:C47"/>
    <mergeCell ref="A9:I9"/>
    <mergeCell ref="A10:I11"/>
    <mergeCell ref="H3:H7"/>
    <mergeCell ref="I3:I7"/>
    <mergeCell ref="D4:D7"/>
    <mergeCell ref="I45:I47"/>
    <mergeCell ref="B31:B32"/>
    <mergeCell ref="C31:C32"/>
    <mergeCell ref="I31:I34"/>
    <mergeCell ref="A37:A39"/>
    <mergeCell ref="A13:I13"/>
    <mergeCell ref="A15:A17"/>
    <mergeCell ref="A18:A20"/>
    <mergeCell ref="B34:B35"/>
    <mergeCell ref="C34:C35"/>
    <mergeCell ref="H37:H39"/>
    <mergeCell ref="I37:I39"/>
    <mergeCell ref="A28:A30"/>
    <mergeCell ref="E5:E7"/>
    <mergeCell ref="C1:I1"/>
    <mergeCell ref="A2:I2"/>
    <mergeCell ref="A3:A7"/>
    <mergeCell ref="B3:B7"/>
    <mergeCell ref="C3:C7"/>
    <mergeCell ref="D3:G3"/>
    <mergeCell ref="F5:F7"/>
    <mergeCell ref="G5:G7"/>
    <mergeCell ref="E4:G4"/>
    <mergeCell ref="A12:I12"/>
    <mergeCell ref="A25:A27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2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2016-08-30T07:16:50Z</cp:lastPrinted>
  <dcterms:created xsi:type="dcterms:W3CDTF">2010-09-22T09:05:38Z</dcterms:created>
  <dcterms:modified xsi:type="dcterms:W3CDTF">2016-09-15T12:41:18Z</dcterms:modified>
  <cp:category/>
  <cp:version/>
  <cp:contentType/>
  <cp:contentStatus/>
</cp:coreProperties>
</file>