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 23.12. 2020 год " sheetId="1" r:id="rId1"/>
  </sheets>
  <definedNames>
    <definedName name="_xlnm.Print_Titles" localSheetId="0">'На 23.12. 2020 год '!$5:$10</definedName>
    <definedName name="_xlnm.Print_Area" localSheetId="0">'На 23.12. 2020 год '!$A$1:$K$56</definedName>
  </definedNames>
  <calcPr fullCalcOnLoad="1"/>
</workbook>
</file>

<file path=xl/sharedStrings.xml><?xml version="1.0" encoding="utf-8"?>
<sst xmlns="http://schemas.openxmlformats.org/spreadsheetml/2006/main" count="78" uniqueCount="41">
  <si>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</si>
  <si>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</si>
  <si>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</si>
  <si>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</si>
  <si>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</si>
  <si>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</si>
  <si>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</si>
  <si>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</si>
  <si>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</si>
  <si>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</si>
  <si>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</si>
  <si>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</si>
  <si>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</si>
  <si>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</si>
  <si>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</si>
  <si>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</si>
  <si>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</si>
  <si>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</si>
  <si>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</si>
  <si>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</si>
  <si>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</si>
  <si>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</si>
  <si>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</si>
  <si>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Администрация (отдел опеки)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</si>
  <si>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</si>
  <si>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</si>
  <si>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</si>
  <si>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</si>
  <si>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</si>
  <si>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</si>
  <si>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</si>
  <si>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</si>
  <si>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</si>
  <si>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</si>
  <si>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</si>
  <si>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</si>
  <si>
    <t>подпрограмма "Развитие дошкольного, общего и дополнительного образования ЗАТО г.Радужный Владимирской области"</t>
  </si>
  <si>
    <t>подпрограмма "Совершенствование организации питания обучающихся муниципальных образовательных учреждений ЗАТО г.Радужный Владимирской области"</t>
  </si>
  <si>
    <t>подпрограмма "Обеспечение защиты прав и интересов детей-сирот и детей, оставшихся без попечительства родителей ЗАТО г.Радужный Владимирской области"</t>
  </si>
  <si>
    <t>2023 год</t>
  </si>
  <si>
    <t>2024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</si>
</sst>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  <numFmt numFmtId="193" formatCode="#,##0.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8" fillId="0" borderId="24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8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178" fontId="9" fillId="33" borderId="13" xfId="0" applyNumberFormat="1" applyFont="1" applyFill="1" applyBorder="1" applyAlignment="1">
      <alignment horizontal="center" vertical="center"/>
    </xf>
    <xf numFmtId="178" fontId="9" fillId="33" borderId="16" xfId="0" applyNumberFormat="1" applyFont="1" applyFill="1" applyBorder="1" applyAlignment="1">
      <alignment horizontal="center" vertical="center"/>
    </xf>
    <xf numFmtId="178" fontId="9" fillId="33" borderId="14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78" fontId="9" fillId="33" borderId="17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178" fontId="9" fillId="33" borderId="18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/>
    </xf>
    <xf numFmtId="0" fontId="9" fillId="33" borderId="27" xfId="0" applyFont="1" applyFill="1" applyBorder="1" applyAlignment="1">
      <alignment vertical="center"/>
    </xf>
    <xf numFmtId="178" fontId="8" fillId="33" borderId="27" xfId="6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78" fontId="9" fillId="33" borderId="28" xfId="60" applyNumberFormat="1" applyFont="1" applyFill="1" applyBorder="1" applyAlignment="1">
      <alignment horizontal="center" vertical="center"/>
    </xf>
    <xf numFmtId="178" fontId="9" fillId="33" borderId="28" xfId="60" applyNumberFormat="1" applyFont="1" applyFill="1" applyBorder="1" applyAlignment="1">
      <alignment vertical="center"/>
    </xf>
    <xf numFmtId="178" fontId="9" fillId="33" borderId="29" xfId="0" applyNumberFormat="1" applyFont="1" applyFill="1" applyBorder="1" applyAlignment="1">
      <alignment horizontal="center" vertical="center"/>
    </xf>
    <xf numFmtId="180" fontId="9" fillId="33" borderId="13" xfId="60" applyNumberFormat="1" applyFont="1" applyFill="1" applyBorder="1" applyAlignment="1">
      <alignment horizontal="center" vertical="center"/>
    </xf>
    <xf numFmtId="178" fontId="9" fillId="33" borderId="13" xfId="60" applyNumberFormat="1" applyFont="1" applyFill="1" applyBorder="1" applyAlignment="1">
      <alignment horizontal="center" vertical="center"/>
    </xf>
    <xf numFmtId="178" fontId="9" fillId="33" borderId="13" xfId="60" applyNumberFormat="1" applyFont="1" applyFill="1" applyBorder="1" applyAlignment="1">
      <alignment vertical="center"/>
    </xf>
    <xf numFmtId="178" fontId="9" fillId="33" borderId="16" xfId="60" applyNumberFormat="1" applyFont="1" applyFill="1" applyBorder="1" applyAlignment="1">
      <alignment horizontal="center" vertical="center"/>
    </xf>
    <xf numFmtId="178" fontId="9" fillId="33" borderId="30" xfId="0" applyNumberFormat="1" applyFont="1" applyFill="1" applyBorder="1" applyAlignment="1">
      <alignment horizontal="center" vertical="center"/>
    </xf>
    <xf numFmtId="178" fontId="9" fillId="33" borderId="16" xfId="60" applyNumberFormat="1" applyFont="1" applyFill="1" applyBorder="1" applyAlignment="1">
      <alignment vertical="center"/>
    </xf>
    <xf numFmtId="178" fontId="9" fillId="33" borderId="31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80" fontId="0" fillId="33" borderId="0" xfId="0" applyNumberFormat="1" applyFill="1" applyAlignment="1">
      <alignment/>
    </xf>
    <xf numFmtId="178" fontId="9" fillId="33" borderId="14" xfId="60" applyNumberFormat="1" applyFont="1" applyFill="1" applyBorder="1" applyAlignment="1">
      <alignment horizontal="center" vertical="center"/>
    </xf>
    <xf numFmtId="178" fontId="9" fillId="33" borderId="14" xfId="60" applyNumberFormat="1" applyFont="1" applyFill="1" applyBorder="1" applyAlignment="1">
      <alignment vertical="center"/>
    </xf>
    <xf numFmtId="179" fontId="0" fillId="33" borderId="0" xfId="0" applyNumberFormat="1" applyFill="1" applyAlignment="1">
      <alignment/>
    </xf>
    <xf numFmtId="0" fontId="0" fillId="33" borderId="12" xfId="0" applyFill="1" applyBorder="1" applyAlignment="1">
      <alignment/>
    </xf>
    <xf numFmtId="0" fontId="5" fillId="33" borderId="22" xfId="0" applyFont="1" applyFill="1" applyBorder="1" applyAlignment="1">
      <alignment/>
    </xf>
    <xf numFmtId="0" fontId="9" fillId="33" borderId="21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178" fontId="9" fillId="33" borderId="15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8" fillId="33" borderId="27" xfId="0" applyFont="1" applyFill="1" applyBorder="1" applyAlignment="1">
      <alignment vertical="center"/>
    </xf>
    <xf numFmtId="178" fontId="8" fillId="33" borderId="2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3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="90" zoomScaleSheetLayoutView="90"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E27" sqref="E27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6.75390625" style="1" customWidth="1"/>
    <col min="4" max="4" width="20.75390625" style="1" customWidth="1"/>
    <col min="5" max="5" width="16.75390625" style="1" customWidth="1"/>
    <col min="6" max="6" width="16.125" style="1" customWidth="1"/>
    <col min="7" max="7" width="14.125" style="1" customWidth="1"/>
    <col min="8" max="8" width="15.75390625" style="1" customWidth="1"/>
    <col min="9" max="10" width="16.00390625" style="1" customWidth="1"/>
    <col min="11" max="11" width="14.125" style="1" customWidth="1"/>
    <col min="12" max="12" width="12.875" style="1" customWidth="1"/>
    <col min="13" max="13" width="11.625" style="0" bestFit="1" customWidth="1"/>
    <col min="14" max="14" width="10.625" style="0" bestFit="1" customWidth="1"/>
    <col min="15" max="15" width="9.625" style="0" bestFit="1" customWidth="1"/>
    <col min="16" max="16" width="9.375" style="0" bestFit="1" customWidth="1"/>
    <col min="17" max="17" width="9.625" style="0" bestFit="1" customWidth="1"/>
    <col min="18" max="18" width="11.75390625" style="0" bestFit="1" customWidth="1"/>
    <col min="19" max="19" width="9.625" style="0" bestFit="1" customWidth="1"/>
    <col min="20" max="20" width="11.625" style="0" bestFit="1" customWidth="1"/>
  </cols>
  <sheetData>
    <row r="1" spans="1:11" ht="15.7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>
      <c r="A2" s="16"/>
      <c r="B2" s="16"/>
      <c r="C2" s="16"/>
      <c r="D2" s="16"/>
      <c r="E2" s="16"/>
      <c r="F2" s="16"/>
      <c r="G2" s="85" t="s">
        <v>34</v>
      </c>
      <c r="H2" s="85"/>
      <c r="I2" s="85"/>
      <c r="J2" s="85"/>
      <c r="K2" s="85"/>
    </row>
    <row r="3" spans="1:11" ht="18.7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2" ht="13.5" thickBot="1">
      <c r="A4" s="17"/>
      <c r="B4" s="1"/>
    </row>
    <row r="5" spans="1:11" ht="17.25" customHeight="1">
      <c r="A5" s="99" t="s">
        <v>5</v>
      </c>
      <c r="B5" s="102" t="s">
        <v>0</v>
      </c>
      <c r="C5" s="102" t="s">
        <v>1</v>
      </c>
      <c r="D5" s="102" t="s">
        <v>17</v>
      </c>
      <c r="E5" s="107" t="s">
        <v>14</v>
      </c>
      <c r="F5" s="107"/>
      <c r="G5" s="107"/>
      <c r="H5" s="107"/>
      <c r="I5" s="107"/>
      <c r="J5" s="108" t="s">
        <v>16</v>
      </c>
      <c r="K5" s="110" t="s">
        <v>2</v>
      </c>
    </row>
    <row r="6" spans="1:11" ht="17.25" customHeight="1">
      <c r="A6" s="100"/>
      <c r="B6" s="103"/>
      <c r="C6" s="103"/>
      <c r="D6" s="103"/>
      <c r="E6" s="105" t="s">
        <v>15</v>
      </c>
      <c r="F6" s="118" t="s">
        <v>31</v>
      </c>
      <c r="G6" s="105"/>
      <c r="H6" s="105"/>
      <c r="I6" s="105"/>
      <c r="J6" s="89"/>
      <c r="K6" s="111"/>
    </row>
    <row r="7" spans="1:11" ht="17.25" customHeight="1">
      <c r="A7" s="100"/>
      <c r="B7" s="103"/>
      <c r="C7" s="103"/>
      <c r="D7" s="103"/>
      <c r="E7" s="105"/>
      <c r="F7" s="116" t="s">
        <v>6</v>
      </c>
      <c r="G7" s="117"/>
      <c r="H7" s="117"/>
      <c r="I7" s="105" t="s">
        <v>13</v>
      </c>
      <c r="J7" s="89"/>
      <c r="K7" s="111"/>
    </row>
    <row r="8" spans="1:11" ht="21.75" customHeight="1">
      <c r="A8" s="100"/>
      <c r="B8" s="103"/>
      <c r="C8" s="103"/>
      <c r="D8" s="103"/>
      <c r="E8" s="105"/>
      <c r="F8" s="105" t="s">
        <v>30</v>
      </c>
      <c r="G8" s="105" t="s">
        <v>27</v>
      </c>
      <c r="H8" s="105"/>
      <c r="I8" s="105"/>
      <c r="J8" s="89"/>
      <c r="K8" s="111"/>
    </row>
    <row r="9" spans="1:11" ht="39" thickBot="1">
      <c r="A9" s="101"/>
      <c r="B9" s="104"/>
      <c r="C9" s="104"/>
      <c r="D9" s="104"/>
      <c r="E9" s="106"/>
      <c r="F9" s="106"/>
      <c r="G9" s="19" t="s">
        <v>28</v>
      </c>
      <c r="H9" s="18" t="s">
        <v>29</v>
      </c>
      <c r="I9" s="106"/>
      <c r="J9" s="109"/>
      <c r="K9" s="112"/>
    </row>
    <row r="10" spans="1:11" ht="13.5" thickBot="1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16.5" customHeight="1" thickBot="1">
      <c r="A11" s="95" t="s">
        <v>3</v>
      </c>
      <c r="B11" s="86" t="s">
        <v>25</v>
      </c>
      <c r="C11" s="22" t="s">
        <v>19</v>
      </c>
      <c r="D11" s="5">
        <f aca="true" t="shared" si="0" ref="D11:J11">D20+D30+D39+D48</f>
        <v>307130.275</v>
      </c>
      <c r="E11" s="5">
        <f t="shared" si="0"/>
        <v>141669.2</v>
      </c>
      <c r="F11" s="5">
        <f t="shared" si="0"/>
        <v>4504</v>
      </c>
      <c r="G11" s="5">
        <f t="shared" si="0"/>
        <v>0</v>
      </c>
      <c r="H11" s="5">
        <f t="shared" si="0"/>
        <v>4504</v>
      </c>
      <c r="I11" s="5">
        <f t="shared" si="0"/>
        <v>141591.155</v>
      </c>
      <c r="J11" s="5">
        <f t="shared" si="0"/>
        <v>19365.92</v>
      </c>
      <c r="K11" s="86" t="s">
        <v>7</v>
      </c>
    </row>
    <row r="12" spans="1:11" ht="18" customHeight="1" thickBot="1">
      <c r="A12" s="95"/>
      <c r="B12" s="87"/>
      <c r="C12" s="23" t="s">
        <v>20</v>
      </c>
      <c r="D12" s="2">
        <f>D22+D31+D40+D49</f>
        <v>309812.70986</v>
      </c>
      <c r="E12" s="2">
        <f aca="true" t="shared" si="1" ref="E12:J12">E22+E31+E40+E49</f>
        <v>158235.07270000002</v>
      </c>
      <c r="F12" s="2">
        <f t="shared" si="1"/>
        <v>5209.482</v>
      </c>
      <c r="G12" s="2">
        <f t="shared" si="1"/>
        <v>0</v>
      </c>
      <c r="H12" s="2">
        <f t="shared" si="1"/>
        <v>5209.482</v>
      </c>
      <c r="I12" s="2">
        <f t="shared" si="1"/>
        <v>124626.20216</v>
      </c>
      <c r="J12" s="2">
        <f t="shared" si="1"/>
        <v>21741.953</v>
      </c>
      <c r="K12" s="87"/>
    </row>
    <row r="13" spans="1:11" ht="17.25" customHeight="1" thickBot="1">
      <c r="A13" s="95"/>
      <c r="B13" s="87"/>
      <c r="C13" s="23" t="s">
        <v>21</v>
      </c>
      <c r="D13" s="2">
        <f>D23+D32+D41+D50</f>
        <v>331657.7648</v>
      </c>
      <c r="E13" s="2">
        <f aca="true" t="shared" si="2" ref="E13:J13">E23+E32+E41+E50</f>
        <v>168847.4</v>
      </c>
      <c r="F13" s="2">
        <f t="shared" si="2"/>
        <v>7362.436</v>
      </c>
      <c r="G13" s="2">
        <f t="shared" si="2"/>
        <v>0</v>
      </c>
      <c r="H13" s="2">
        <f t="shared" si="2"/>
        <v>7362.436</v>
      </c>
      <c r="I13" s="3">
        <f t="shared" si="2"/>
        <v>130579.4738</v>
      </c>
      <c r="J13" s="2">
        <f t="shared" si="2"/>
        <v>24868.455</v>
      </c>
      <c r="K13" s="87"/>
    </row>
    <row r="14" spans="1:18" ht="15.75" customHeight="1" thickBot="1">
      <c r="A14" s="95"/>
      <c r="B14" s="87"/>
      <c r="C14" s="23" t="s">
        <v>26</v>
      </c>
      <c r="D14" s="4">
        <f>D24+D33+D42+D51</f>
        <v>329755.37171000004</v>
      </c>
      <c r="E14" s="4">
        <f aca="true" t="shared" si="3" ref="E14:J14">E24+E33+E42+E51</f>
        <v>168548.1</v>
      </c>
      <c r="F14" s="4">
        <f t="shared" si="3"/>
        <v>15078.6</v>
      </c>
      <c r="G14" s="4">
        <f t="shared" si="3"/>
        <v>6323.8</v>
      </c>
      <c r="H14" s="4">
        <f t="shared" si="3"/>
        <v>8754.8</v>
      </c>
      <c r="I14" s="4">
        <f t="shared" si="3"/>
        <v>123573.77171</v>
      </c>
      <c r="J14" s="4">
        <f t="shared" si="3"/>
        <v>22554.9</v>
      </c>
      <c r="K14" s="87"/>
      <c r="L14" s="37"/>
      <c r="M14" s="38"/>
      <c r="N14" s="38"/>
      <c r="O14" s="38"/>
      <c r="P14" s="38"/>
      <c r="Q14" s="38"/>
      <c r="R14" s="38"/>
    </row>
    <row r="15" spans="1:18" ht="15.75" customHeight="1" thickBot="1">
      <c r="A15" s="95"/>
      <c r="B15" s="87"/>
      <c r="C15" s="22" t="s">
        <v>32</v>
      </c>
      <c r="D15" s="5">
        <f>D25+D34+D43+D52</f>
        <v>338048.88648000004</v>
      </c>
      <c r="E15" s="5">
        <f aca="true" t="shared" si="4" ref="E15:J15">E25+E34+E43+E52</f>
        <v>169444.7</v>
      </c>
      <c r="F15" s="5">
        <f t="shared" si="4"/>
        <v>24246.800000000003</v>
      </c>
      <c r="G15" s="5">
        <f t="shared" si="4"/>
        <v>20039.6</v>
      </c>
      <c r="H15" s="5">
        <f t="shared" si="4"/>
        <v>4207.2</v>
      </c>
      <c r="I15" s="5">
        <f t="shared" si="4"/>
        <v>123263.60848</v>
      </c>
      <c r="J15" s="5">
        <f t="shared" si="4"/>
        <v>21093.778</v>
      </c>
      <c r="K15" s="87"/>
      <c r="L15" s="39"/>
      <c r="M15" s="40"/>
      <c r="N15" s="40"/>
      <c r="O15" s="40"/>
      <c r="P15" s="40"/>
      <c r="Q15" s="40"/>
      <c r="R15" s="40"/>
    </row>
    <row r="16" spans="1:18" ht="19.5" customHeight="1" thickBot="1">
      <c r="A16" s="95"/>
      <c r="B16" s="87"/>
      <c r="C16" s="23" t="s">
        <v>35</v>
      </c>
      <c r="D16" s="2">
        <f>D26+D35+D44+D53</f>
        <v>322833.10819999996</v>
      </c>
      <c r="E16" s="2">
        <f aca="true" t="shared" si="5" ref="E16:J16">E26+E35+E44+E53</f>
        <v>169923.7</v>
      </c>
      <c r="F16" s="2">
        <f t="shared" si="5"/>
        <v>18370.4</v>
      </c>
      <c r="G16" s="2">
        <f t="shared" si="5"/>
        <v>14229.6</v>
      </c>
      <c r="H16" s="2">
        <f t="shared" si="5"/>
        <v>4140</v>
      </c>
      <c r="I16" s="2">
        <f t="shared" si="5"/>
        <v>113495.00820000001</v>
      </c>
      <c r="J16" s="2">
        <f t="shared" si="5"/>
        <v>21044</v>
      </c>
      <c r="K16" s="87"/>
      <c r="L16" s="39"/>
      <c r="M16" s="41"/>
      <c r="N16" s="41"/>
      <c r="O16" s="41"/>
      <c r="P16" s="41"/>
      <c r="Q16" s="41"/>
      <c r="R16" s="41"/>
    </row>
    <row r="17" spans="1:18" ht="19.5" customHeight="1" thickBot="1">
      <c r="A17" s="95"/>
      <c r="B17" s="87"/>
      <c r="C17" s="33" t="s">
        <v>39</v>
      </c>
      <c r="D17" s="2">
        <f>D27+D36+D45+D54</f>
        <v>299289.855</v>
      </c>
      <c r="E17" s="2">
        <f>E27+E36+E45+E54</f>
        <v>169993.1</v>
      </c>
      <c r="F17" s="2">
        <f>F27+F36+F45+F54</f>
        <v>17877.9</v>
      </c>
      <c r="G17" s="2">
        <f>G27+G36+G45+G54</f>
        <v>13740.1</v>
      </c>
      <c r="H17" s="2">
        <f>H27+H36+H45+H54</f>
        <v>4137.8</v>
      </c>
      <c r="I17" s="2">
        <f>I27+I36+I45+I54</f>
        <v>91418.855</v>
      </c>
      <c r="J17" s="2">
        <f>J27+J36+J45+J54</f>
        <v>20000</v>
      </c>
      <c r="K17" s="87"/>
      <c r="L17" s="39"/>
      <c r="M17" s="39"/>
      <c r="N17" s="39"/>
      <c r="O17" s="39"/>
      <c r="P17" s="39"/>
      <c r="Q17" s="39"/>
      <c r="R17" s="39"/>
    </row>
    <row r="18" spans="1:18" ht="19.5" customHeight="1" thickBot="1">
      <c r="A18" s="95"/>
      <c r="B18" s="88"/>
      <c r="C18" s="33" t="s">
        <v>40</v>
      </c>
      <c r="D18" s="2">
        <f>D28+D37+D46+D55</f>
        <v>299289.855</v>
      </c>
      <c r="E18" s="2">
        <f aca="true" t="shared" si="6" ref="E18:J18">E28+E37+E46+E55</f>
        <v>169993.1</v>
      </c>
      <c r="F18" s="2">
        <f t="shared" si="6"/>
        <v>17877.9</v>
      </c>
      <c r="G18" s="2">
        <f t="shared" si="6"/>
        <v>13740.1</v>
      </c>
      <c r="H18" s="2">
        <f t="shared" si="6"/>
        <v>4137.8</v>
      </c>
      <c r="I18" s="2">
        <f t="shared" si="6"/>
        <v>91418.855</v>
      </c>
      <c r="J18" s="2">
        <f t="shared" si="6"/>
        <v>20000</v>
      </c>
      <c r="K18" s="87"/>
      <c r="L18" s="39"/>
      <c r="M18" s="39"/>
      <c r="N18" s="39"/>
      <c r="O18" s="39"/>
      <c r="P18" s="39"/>
      <c r="Q18" s="39"/>
      <c r="R18" s="39"/>
    </row>
    <row r="19" spans="1:18" ht="18" customHeight="1" thickBot="1">
      <c r="A19" s="96"/>
      <c r="B19" s="24" t="s">
        <v>12</v>
      </c>
      <c r="C19" s="25"/>
      <c r="D19" s="5">
        <f>D29+D38+D47+D56</f>
        <v>2537817.82605</v>
      </c>
      <c r="E19" s="5">
        <f aca="true" t="shared" si="7" ref="E19:J19">E29+E38+E47+E56</f>
        <v>1316654.3726999997</v>
      </c>
      <c r="F19" s="5">
        <f t="shared" si="7"/>
        <v>110527.518</v>
      </c>
      <c r="G19" s="5">
        <f t="shared" si="7"/>
        <v>68073.20000000001</v>
      </c>
      <c r="H19" s="5">
        <f t="shared" si="7"/>
        <v>42453.518</v>
      </c>
      <c r="I19" s="5">
        <f t="shared" si="7"/>
        <v>939966.9293500001</v>
      </c>
      <c r="J19" s="5">
        <f t="shared" si="7"/>
        <v>170669.006</v>
      </c>
      <c r="K19" s="88"/>
      <c r="L19" s="39"/>
      <c r="M19" s="39"/>
      <c r="N19" s="39"/>
      <c r="O19" s="39"/>
      <c r="P19" s="39"/>
      <c r="Q19" s="39"/>
      <c r="R19" s="39"/>
    </row>
    <row r="20" spans="1:18" ht="9.75" customHeight="1">
      <c r="A20" s="113" t="s">
        <v>4</v>
      </c>
      <c r="B20" s="82" t="s">
        <v>36</v>
      </c>
      <c r="C20" s="127" t="s">
        <v>22</v>
      </c>
      <c r="D20" s="90">
        <f>E20+F20+I20+J20</f>
        <v>259771.653</v>
      </c>
      <c r="E20" s="90">
        <v>130298.7</v>
      </c>
      <c r="F20" s="90">
        <f>G20+H20</f>
        <v>1029</v>
      </c>
      <c r="G20" s="90">
        <v>0</v>
      </c>
      <c r="H20" s="90">
        <v>1029</v>
      </c>
      <c r="I20" s="90">
        <v>128443.953</v>
      </c>
      <c r="J20" s="93">
        <v>0</v>
      </c>
      <c r="K20" s="86" t="s">
        <v>7</v>
      </c>
      <c r="L20" s="39"/>
      <c r="M20" s="39"/>
      <c r="N20" s="39"/>
      <c r="O20" s="39"/>
      <c r="P20" s="39"/>
      <c r="Q20" s="39"/>
      <c r="R20" s="39"/>
    </row>
    <row r="21" spans="1:18" ht="9.75" customHeight="1">
      <c r="A21" s="114"/>
      <c r="B21" s="83"/>
      <c r="C21" s="128"/>
      <c r="D21" s="92"/>
      <c r="E21" s="92"/>
      <c r="F21" s="91"/>
      <c r="G21" s="92"/>
      <c r="H21" s="92"/>
      <c r="I21" s="92"/>
      <c r="J21" s="94"/>
      <c r="K21" s="87"/>
      <c r="L21" s="39"/>
      <c r="M21" s="39"/>
      <c r="N21" s="39"/>
      <c r="O21" s="39"/>
      <c r="P21" s="39"/>
      <c r="Q21" s="39"/>
      <c r="R21" s="39"/>
    </row>
    <row r="22" spans="1:18" ht="18" customHeight="1">
      <c r="A22" s="114"/>
      <c r="B22" s="83"/>
      <c r="C22" s="26" t="s">
        <v>20</v>
      </c>
      <c r="D22" s="9">
        <f aca="true" t="shared" si="8" ref="D22:D27">E22+F22+I22+J22</f>
        <v>256780.11129</v>
      </c>
      <c r="E22" s="10">
        <v>143448.1</v>
      </c>
      <c r="F22" s="10">
        <f aca="true" t="shared" si="9" ref="F22:F27">G22+H22</f>
        <v>1296.482</v>
      </c>
      <c r="G22" s="10">
        <v>0</v>
      </c>
      <c r="H22" s="11">
        <v>1296.482</v>
      </c>
      <c r="I22" s="7">
        <v>112035.52929</v>
      </c>
      <c r="J22" s="8">
        <v>0</v>
      </c>
      <c r="K22" s="87"/>
      <c r="L22" s="39"/>
      <c r="M22" s="39"/>
      <c r="N22" s="39"/>
      <c r="O22" s="39"/>
      <c r="P22" s="39"/>
      <c r="Q22" s="39"/>
      <c r="R22" s="39"/>
    </row>
    <row r="23" spans="1:18" s="14" customFormat="1" ht="16.5" customHeight="1">
      <c r="A23" s="114"/>
      <c r="B23" s="83"/>
      <c r="C23" s="27" t="s">
        <v>21</v>
      </c>
      <c r="D23" s="6">
        <f t="shared" si="8"/>
        <v>274699.70717</v>
      </c>
      <c r="E23" s="10">
        <v>157111.4</v>
      </c>
      <c r="F23" s="12">
        <f t="shared" si="9"/>
        <v>3375.852</v>
      </c>
      <c r="G23" s="10">
        <v>0</v>
      </c>
      <c r="H23" s="10">
        <v>3375.852</v>
      </c>
      <c r="I23" s="10">
        <f>114080.66084+133.79733-2.003</f>
        <v>114212.45517</v>
      </c>
      <c r="J23" s="8">
        <v>0</v>
      </c>
      <c r="K23" s="87"/>
      <c r="L23" s="39"/>
      <c r="M23" s="39"/>
      <c r="N23" s="39"/>
      <c r="O23" s="39"/>
      <c r="P23" s="39"/>
      <c r="Q23" s="39"/>
      <c r="R23" s="39"/>
    </row>
    <row r="24" spans="1:18" ht="16.5" customHeight="1">
      <c r="A24" s="114"/>
      <c r="B24" s="83"/>
      <c r="C24" s="34" t="s">
        <v>26</v>
      </c>
      <c r="D24" s="6">
        <f t="shared" si="8"/>
        <v>275223.80590000004</v>
      </c>
      <c r="E24" s="10">
        <f>156161.5-1157.3+1500</f>
        <v>156504.2</v>
      </c>
      <c r="F24" s="12">
        <f t="shared" si="9"/>
        <v>7019.3</v>
      </c>
      <c r="G24" s="12">
        <f>1117-22.3+1979.1</f>
        <v>3073.8</v>
      </c>
      <c r="H24" s="10">
        <v>3945.5</v>
      </c>
      <c r="I24" s="12">
        <v>111700.3059</v>
      </c>
      <c r="J24" s="13">
        <v>0</v>
      </c>
      <c r="K24" s="87"/>
      <c r="L24" s="39"/>
      <c r="M24" s="39"/>
      <c r="N24" s="39"/>
      <c r="O24" s="39"/>
      <c r="P24" s="39"/>
      <c r="Q24" s="39"/>
      <c r="R24" s="39"/>
    </row>
    <row r="25" spans="1:11" s="39" customFormat="1" ht="16.5" customHeight="1">
      <c r="A25" s="114"/>
      <c r="B25" s="83"/>
      <c r="C25" s="45" t="s">
        <v>32</v>
      </c>
      <c r="D25" s="42">
        <f>E25+F25+I25+J25</f>
        <v>279915.9796</v>
      </c>
      <c r="E25" s="43">
        <v>156278.2</v>
      </c>
      <c r="F25" s="46">
        <f>G25+H25</f>
        <v>13997.7</v>
      </c>
      <c r="G25" s="46">
        <v>12466.5</v>
      </c>
      <c r="H25" s="43">
        <v>1531.2</v>
      </c>
      <c r="I25" s="46">
        <v>109640.0796</v>
      </c>
      <c r="J25" s="43">
        <v>0</v>
      </c>
      <c r="K25" s="119"/>
    </row>
    <row r="26" spans="1:11" s="39" customFormat="1" ht="18" customHeight="1">
      <c r="A26" s="114"/>
      <c r="B26" s="83"/>
      <c r="C26" s="47" t="s">
        <v>35</v>
      </c>
      <c r="D26" s="42">
        <f t="shared" si="8"/>
        <v>264951.12445999996</v>
      </c>
      <c r="E26" s="43">
        <v>155442</v>
      </c>
      <c r="F26" s="43">
        <v>7984.8</v>
      </c>
      <c r="G26" s="43">
        <v>6574</v>
      </c>
      <c r="H26" s="43">
        <v>1410</v>
      </c>
      <c r="I26" s="43">
        <v>101524.32446</v>
      </c>
      <c r="J26" s="48">
        <v>0</v>
      </c>
      <c r="K26" s="87"/>
    </row>
    <row r="27" spans="1:11" s="39" customFormat="1" ht="18" customHeight="1">
      <c r="A27" s="114"/>
      <c r="B27" s="83"/>
      <c r="C27" s="47" t="s">
        <v>39</v>
      </c>
      <c r="D27" s="42">
        <f t="shared" si="8"/>
        <v>243529.58299999998</v>
      </c>
      <c r="E27" s="44">
        <v>155511.4</v>
      </c>
      <c r="F27" s="44">
        <f t="shared" si="9"/>
        <v>7334.8</v>
      </c>
      <c r="G27" s="44">
        <v>5937</v>
      </c>
      <c r="H27" s="44">
        <v>1397.8</v>
      </c>
      <c r="I27" s="44">
        <v>80683.383</v>
      </c>
      <c r="J27" s="48">
        <v>0</v>
      </c>
      <c r="K27" s="87"/>
    </row>
    <row r="28" spans="1:11" s="39" customFormat="1" ht="18" customHeight="1" thickBot="1">
      <c r="A28" s="114"/>
      <c r="B28" s="84"/>
      <c r="C28" s="47" t="s">
        <v>40</v>
      </c>
      <c r="D28" s="42">
        <f>E28+F28+I28+J28</f>
        <v>243529.58299999998</v>
      </c>
      <c r="E28" s="44">
        <v>155511.4</v>
      </c>
      <c r="F28" s="44">
        <f>G28+H28</f>
        <v>7334.8</v>
      </c>
      <c r="G28" s="44">
        <v>5937</v>
      </c>
      <c r="H28" s="44">
        <v>1397.8</v>
      </c>
      <c r="I28" s="44">
        <v>80683.383</v>
      </c>
      <c r="J28" s="48">
        <v>0</v>
      </c>
      <c r="K28" s="87"/>
    </row>
    <row r="29" spans="1:11" s="39" customFormat="1" ht="18.75" customHeight="1" thickBot="1">
      <c r="A29" s="115"/>
      <c r="B29" s="50" t="s">
        <v>11</v>
      </c>
      <c r="C29" s="51"/>
      <c r="D29" s="52">
        <f>D20+D22+D23+D24+D25+D26+D27+D28</f>
        <v>2098401.54742</v>
      </c>
      <c r="E29" s="52">
        <f aca="true" t="shared" si="10" ref="E29:J29">E20+E22+E23+E24+E25+E26+E27+E28</f>
        <v>1210105.3999999997</v>
      </c>
      <c r="F29" s="52">
        <f t="shared" si="10"/>
        <v>49372.73400000001</v>
      </c>
      <c r="G29" s="52">
        <f t="shared" si="10"/>
        <v>33988.3</v>
      </c>
      <c r="H29" s="52">
        <f t="shared" si="10"/>
        <v>15383.633999999998</v>
      </c>
      <c r="I29" s="52">
        <f t="shared" si="10"/>
        <v>838923.4134200001</v>
      </c>
      <c r="J29" s="52">
        <f t="shared" si="10"/>
        <v>0</v>
      </c>
      <c r="K29" s="88"/>
    </row>
    <row r="30" spans="1:13" s="39" customFormat="1" ht="21" customHeight="1">
      <c r="A30" s="120" t="s">
        <v>8</v>
      </c>
      <c r="B30" s="79" t="s">
        <v>37</v>
      </c>
      <c r="C30" s="53" t="s">
        <v>22</v>
      </c>
      <c r="D30" s="54">
        <f aca="true" t="shared" si="11" ref="D30:D36">E30+F30+I30+J30</f>
        <v>26096.411999999997</v>
      </c>
      <c r="E30" s="54">
        <v>0</v>
      </c>
      <c r="F30" s="55">
        <f aca="true" t="shared" si="12" ref="F30:F54">G30+H30</f>
        <v>2078</v>
      </c>
      <c r="G30" s="54">
        <v>0</v>
      </c>
      <c r="H30" s="54">
        <v>2078</v>
      </c>
      <c r="I30" s="54">
        <v>5577.492</v>
      </c>
      <c r="J30" s="56">
        <v>18440.92</v>
      </c>
      <c r="K30" s="123" t="s">
        <v>7</v>
      </c>
      <c r="M30" s="37"/>
    </row>
    <row r="31" spans="1:18" s="39" customFormat="1" ht="18.75" customHeight="1">
      <c r="A31" s="121"/>
      <c r="B31" s="80"/>
      <c r="C31" s="47" t="s">
        <v>20</v>
      </c>
      <c r="D31" s="57">
        <f t="shared" si="11"/>
        <v>27706.0825</v>
      </c>
      <c r="E31" s="58">
        <v>0</v>
      </c>
      <c r="F31" s="59">
        <f t="shared" si="12"/>
        <v>2215</v>
      </c>
      <c r="G31" s="60">
        <v>0</v>
      </c>
      <c r="H31" s="60">
        <v>2215</v>
      </c>
      <c r="I31" s="60">
        <v>5066.9035</v>
      </c>
      <c r="J31" s="61">
        <v>20424.179</v>
      </c>
      <c r="K31" s="124"/>
      <c r="M31" s="40"/>
      <c r="N31" s="40"/>
      <c r="O31" s="40"/>
      <c r="P31" s="40"/>
      <c r="Q31" s="40"/>
      <c r="R31" s="37"/>
    </row>
    <row r="32" spans="1:11" s="39" customFormat="1" ht="20.25" customHeight="1">
      <c r="A32" s="121"/>
      <c r="B32" s="80"/>
      <c r="C32" s="47" t="s">
        <v>21</v>
      </c>
      <c r="D32" s="58">
        <f t="shared" si="11"/>
        <v>33302.22111</v>
      </c>
      <c r="E32" s="58">
        <v>0</v>
      </c>
      <c r="F32" s="59">
        <f t="shared" si="12"/>
        <v>2292</v>
      </c>
      <c r="G32" s="60">
        <v>0</v>
      </c>
      <c r="H32" s="60">
        <v>2292</v>
      </c>
      <c r="I32" s="60">
        <v>7777.14611</v>
      </c>
      <c r="J32" s="61">
        <v>23233.075</v>
      </c>
      <c r="K32" s="124"/>
    </row>
    <row r="33" spans="1:11" s="39" customFormat="1" ht="20.25" customHeight="1">
      <c r="A33" s="121"/>
      <c r="B33" s="80"/>
      <c r="C33" s="47" t="s">
        <v>26</v>
      </c>
      <c r="D33" s="58">
        <f t="shared" si="11"/>
        <v>35431.61</v>
      </c>
      <c r="E33" s="58">
        <v>0</v>
      </c>
      <c r="F33" s="62">
        <f>G33+H33</f>
        <v>5924.2</v>
      </c>
      <c r="G33" s="60">
        <v>3250</v>
      </c>
      <c r="H33" s="60">
        <f>2712.5-38.3</f>
        <v>2674.2</v>
      </c>
      <c r="I33" s="60">
        <f>7681.31-700-28.851+0.051</f>
        <v>6952.510000000001</v>
      </c>
      <c r="J33" s="63">
        <v>22554.9</v>
      </c>
      <c r="K33" s="124"/>
    </row>
    <row r="34" spans="1:17" s="39" customFormat="1" ht="20.25" customHeight="1">
      <c r="A34" s="121"/>
      <c r="B34" s="80"/>
      <c r="C34" s="47" t="s">
        <v>32</v>
      </c>
      <c r="D34" s="58">
        <f t="shared" si="11"/>
        <v>36172.79606</v>
      </c>
      <c r="E34" s="60">
        <v>0</v>
      </c>
      <c r="F34" s="62">
        <f>G34+H34</f>
        <v>8041.1</v>
      </c>
      <c r="G34" s="60">
        <v>7573.1</v>
      </c>
      <c r="H34" s="60">
        <v>468</v>
      </c>
      <c r="I34" s="60">
        <v>7505.91806</v>
      </c>
      <c r="J34" s="43">
        <v>20625.778</v>
      </c>
      <c r="K34" s="126"/>
      <c r="O34" s="38"/>
      <c r="Q34" s="38"/>
    </row>
    <row r="35" spans="1:20" s="39" customFormat="1" ht="19.5" customHeight="1">
      <c r="A35" s="121"/>
      <c r="B35" s="80"/>
      <c r="C35" s="64" t="s">
        <v>35</v>
      </c>
      <c r="D35" s="60">
        <f t="shared" si="11"/>
        <v>36302.782999999996</v>
      </c>
      <c r="E35" s="60">
        <v>0</v>
      </c>
      <c r="F35" s="62">
        <f t="shared" si="12"/>
        <v>8177.6</v>
      </c>
      <c r="G35" s="60">
        <v>7655.6</v>
      </c>
      <c r="H35" s="58">
        <v>522</v>
      </c>
      <c r="I35" s="60">
        <v>8125.183</v>
      </c>
      <c r="J35" s="43">
        <v>20000</v>
      </c>
      <c r="K35" s="126"/>
      <c r="T35" s="65"/>
    </row>
    <row r="36" spans="1:19" s="39" customFormat="1" ht="19.5" customHeight="1" thickBot="1">
      <c r="A36" s="122"/>
      <c r="B36" s="80"/>
      <c r="C36" s="47" t="s">
        <v>39</v>
      </c>
      <c r="D36" s="60">
        <f t="shared" si="11"/>
        <v>36290.994</v>
      </c>
      <c r="E36" s="60">
        <v>0</v>
      </c>
      <c r="F36" s="62">
        <f t="shared" si="12"/>
        <v>8335.1</v>
      </c>
      <c r="G36" s="60">
        <v>7803.1</v>
      </c>
      <c r="H36" s="60">
        <v>532</v>
      </c>
      <c r="I36" s="60">
        <v>7955.894</v>
      </c>
      <c r="J36" s="43">
        <v>20000</v>
      </c>
      <c r="K36" s="126"/>
      <c r="S36" s="68"/>
    </row>
    <row r="37" spans="1:19" s="39" customFormat="1" ht="19.5" customHeight="1" thickBot="1">
      <c r="A37" s="77"/>
      <c r="B37" s="81"/>
      <c r="C37" s="47" t="s">
        <v>40</v>
      </c>
      <c r="D37" s="66">
        <f>E37+F37+I37+J37</f>
        <v>36290.994</v>
      </c>
      <c r="E37" s="66">
        <v>0</v>
      </c>
      <c r="F37" s="67">
        <f>G37+H37</f>
        <v>8335.1</v>
      </c>
      <c r="G37" s="66">
        <v>7803.1</v>
      </c>
      <c r="H37" s="66">
        <v>532</v>
      </c>
      <c r="I37" s="66">
        <v>7955.894</v>
      </c>
      <c r="J37" s="48">
        <v>20000</v>
      </c>
      <c r="K37" s="124"/>
      <c r="S37" s="68"/>
    </row>
    <row r="38" spans="1:11" s="39" customFormat="1" ht="17.25" customHeight="1" thickBot="1">
      <c r="A38" s="69"/>
      <c r="B38" s="70" t="s">
        <v>11</v>
      </c>
      <c r="C38" s="71"/>
      <c r="D38" s="52">
        <f>D30+D31+D32+D33+D34+D35+D36+D37</f>
        <v>267593.89267</v>
      </c>
      <c r="E38" s="52">
        <f aca="true" t="shared" si="13" ref="E38:J38">E30+E31+E32+E33+E34+E35+E36+E37</f>
        <v>0</v>
      </c>
      <c r="F38" s="52">
        <f t="shared" si="13"/>
        <v>45398.1</v>
      </c>
      <c r="G38" s="52">
        <f t="shared" si="13"/>
        <v>34084.9</v>
      </c>
      <c r="H38" s="52">
        <f t="shared" si="13"/>
        <v>11313.2</v>
      </c>
      <c r="I38" s="52">
        <f t="shared" si="13"/>
        <v>56916.94067</v>
      </c>
      <c r="J38" s="52">
        <f t="shared" si="13"/>
        <v>165278.85199999998</v>
      </c>
      <c r="K38" s="125"/>
    </row>
    <row r="39" spans="1:11" s="39" customFormat="1" ht="21" customHeight="1">
      <c r="A39" s="123" t="s">
        <v>9</v>
      </c>
      <c r="B39" s="79" t="s">
        <v>24</v>
      </c>
      <c r="C39" s="72" t="s">
        <v>22</v>
      </c>
      <c r="D39" s="42">
        <f aca="true" t="shared" si="14" ref="D39:D45">E39+F39+I39+J39</f>
        <v>9891.71</v>
      </c>
      <c r="E39" s="42">
        <v>0</v>
      </c>
      <c r="F39" s="42">
        <f t="shared" si="12"/>
        <v>1397</v>
      </c>
      <c r="G39" s="42">
        <v>0</v>
      </c>
      <c r="H39" s="42">
        <f>755+642</f>
        <v>1397</v>
      </c>
      <c r="I39" s="42">
        <v>7569.71</v>
      </c>
      <c r="J39" s="73">
        <v>925</v>
      </c>
      <c r="K39" s="123" t="s">
        <v>7</v>
      </c>
    </row>
    <row r="40" spans="1:11" s="39" customFormat="1" ht="16.5" customHeight="1">
      <c r="A40" s="124"/>
      <c r="B40" s="80"/>
      <c r="C40" s="47" t="s">
        <v>20</v>
      </c>
      <c r="D40" s="42">
        <f t="shared" si="14"/>
        <v>10539.54337</v>
      </c>
      <c r="E40" s="42">
        <v>0</v>
      </c>
      <c r="F40" s="42">
        <f t="shared" si="12"/>
        <v>1698</v>
      </c>
      <c r="G40" s="43">
        <v>0</v>
      </c>
      <c r="H40" s="43">
        <v>1698</v>
      </c>
      <c r="I40" s="43">
        <v>7523.76937</v>
      </c>
      <c r="J40" s="61">
        <v>1317.774</v>
      </c>
      <c r="K40" s="124"/>
    </row>
    <row r="41" spans="1:11" s="39" customFormat="1" ht="16.5" customHeight="1">
      <c r="A41" s="124"/>
      <c r="B41" s="80"/>
      <c r="C41" s="47" t="s">
        <v>21</v>
      </c>
      <c r="D41" s="42">
        <f t="shared" si="14"/>
        <v>11919.83652</v>
      </c>
      <c r="E41" s="42">
        <v>0</v>
      </c>
      <c r="F41" s="42">
        <f t="shared" si="12"/>
        <v>1694.584</v>
      </c>
      <c r="G41" s="43">
        <v>0</v>
      </c>
      <c r="H41" s="43">
        <v>1694.584</v>
      </c>
      <c r="I41" s="43">
        <v>8589.87252</v>
      </c>
      <c r="J41" s="61">
        <v>1635.38</v>
      </c>
      <c r="K41" s="124"/>
    </row>
    <row r="42" spans="1:11" s="39" customFormat="1" ht="16.5" customHeight="1">
      <c r="A42" s="124"/>
      <c r="B42" s="80"/>
      <c r="C42" s="45" t="s">
        <v>26</v>
      </c>
      <c r="D42" s="42">
        <f t="shared" si="14"/>
        <v>7056.05581</v>
      </c>
      <c r="E42" s="42">
        <v>0</v>
      </c>
      <c r="F42" s="43">
        <f>G42+H42</f>
        <v>2135.1</v>
      </c>
      <c r="G42" s="46">
        <v>0</v>
      </c>
      <c r="H42" s="46">
        <f>1135.1+1000</f>
        <v>2135.1</v>
      </c>
      <c r="I42" s="46">
        <f>5480.12691-559.1711</f>
        <v>4920.9558099999995</v>
      </c>
      <c r="J42" s="63">
        <v>0</v>
      </c>
      <c r="K42" s="124"/>
    </row>
    <row r="43" spans="1:11" s="39" customFormat="1" ht="16.5" customHeight="1">
      <c r="A43" s="124"/>
      <c r="B43" s="80"/>
      <c r="C43" s="47" t="s">
        <v>32</v>
      </c>
      <c r="D43" s="43">
        <f t="shared" si="14"/>
        <v>8793.61082</v>
      </c>
      <c r="E43" s="43">
        <v>0</v>
      </c>
      <c r="F43" s="43">
        <f>G43+H43</f>
        <v>2208</v>
      </c>
      <c r="G43" s="43">
        <v>0</v>
      </c>
      <c r="H43" s="43">
        <f>3512-1000-304</f>
        <v>2208</v>
      </c>
      <c r="I43" s="43">
        <v>6117.61082</v>
      </c>
      <c r="J43" s="43">
        <v>468</v>
      </c>
      <c r="K43" s="126"/>
    </row>
    <row r="44" spans="1:11" s="39" customFormat="1" ht="18.75" customHeight="1">
      <c r="A44" s="124"/>
      <c r="B44" s="80"/>
      <c r="C44" s="47" t="s">
        <v>35</v>
      </c>
      <c r="D44" s="43">
        <f t="shared" si="14"/>
        <v>7097.5007399999995</v>
      </c>
      <c r="E44" s="43">
        <v>0</v>
      </c>
      <c r="F44" s="43">
        <f t="shared" si="12"/>
        <v>2208</v>
      </c>
      <c r="G44" s="43">
        <v>0</v>
      </c>
      <c r="H44" s="43">
        <v>2208</v>
      </c>
      <c r="I44" s="43">
        <v>3845.50074</v>
      </c>
      <c r="J44" s="43">
        <v>1044</v>
      </c>
      <c r="K44" s="126"/>
    </row>
    <row r="45" spans="1:11" s="39" customFormat="1" ht="18.75" customHeight="1" thickBot="1">
      <c r="A45" s="125"/>
      <c r="B45" s="80"/>
      <c r="C45" s="47" t="s">
        <v>39</v>
      </c>
      <c r="D45" s="43">
        <f t="shared" si="14"/>
        <v>4987.5779999999995</v>
      </c>
      <c r="E45" s="43">
        <v>0</v>
      </c>
      <c r="F45" s="43">
        <f t="shared" si="12"/>
        <v>2208</v>
      </c>
      <c r="G45" s="43">
        <v>0</v>
      </c>
      <c r="H45" s="43">
        <v>2208</v>
      </c>
      <c r="I45" s="43">
        <v>2779.578</v>
      </c>
      <c r="J45" s="43">
        <v>0</v>
      </c>
      <c r="K45" s="126"/>
    </row>
    <row r="46" spans="1:11" s="39" customFormat="1" ht="18.75" customHeight="1" thickBot="1">
      <c r="A46" s="78"/>
      <c r="B46" s="81"/>
      <c r="C46" s="49" t="s">
        <v>40</v>
      </c>
      <c r="D46" s="44">
        <f>E46+F46+I46+J46</f>
        <v>4987.5779999999995</v>
      </c>
      <c r="E46" s="44">
        <v>0</v>
      </c>
      <c r="F46" s="44">
        <f>G46+H46</f>
        <v>2208</v>
      </c>
      <c r="G46" s="44">
        <v>0</v>
      </c>
      <c r="H46" s="44">
        <v>2208</v>
      </c>
      <c r="I46" s="44">
        <v>2779.578</v>
      </c>
      <c r="J46" s="48">
        <v>0</v>
      </c>
      <c r="K46" s="124"/>
    </row>
    <row r="47" spans="1:11" s="39" customFormat="1" ht="18.75" customHeight="1" thickBot="1">
      <c r="A47" s="69"/>
      <c r="B47" s="74" t="s">
        <v>11</v>
      </c>
      <c r="C47" s="75"/>
      <c r="D47" s="76">
        <f>D39+D40+D41+D42+D43+D44+D45+D46</f>
        <v>65273.41326</v>
      </c>
      <c r="E47" s="76">
        <f aca="true" t="shared" si="15" ref="E47:J47">E39+E40+E41+E42+E43+E44+E45+E46</f>
        <v>0</v>
      </c>
      <c r="F47" s="76">
        <f t="shared" si="15"/>
        <v>15756.684</v>
      </c>
      <c r="G47" s="76">
        <f t="shared" si="15"/>
        <v>0</v>
      </c>
      <c r="H47" s="76">
        <f t="shared" si="15"/>
        <v>15756.684</v>
      </c>
      <c r="I47" s="76">
        <f t="shared" si="15"/>
        <v>44126.575260000005</v>
      </c>
      <c r="J47" s="76">
        <f t="shared" si="15"/>
        <v>5390.154</v>
      </c>
      <c r="K47" s="125"/>
    </row>
    <row r="48" spans="1:14" s="39" customFormat="1" ht="19.5" customHeight="1">
      <c r="A48" s="86" t="s">
        <v>10</v>
      </c>
      <c r="B48" s="82" t="s">
        <v>38</v>
      </c>
      <c r="C48" s="72" t="s">
        <v>22</v>
      </c>
      <c r="D48" s="42">
        <f aca="true" t="shared" si="16" ref="D48:D54">E48+F48+I48+J48</f>
        <v>11370.5</v>
      </c>
      <c r="E48" s="42">
        <v>11370.5</v>
      </c>
      <c r="F48" s="42">
        <f t="shared" si="12"/>
        <v>0</v>
      </c>
      <c r="G48" s="42">
        <v>0</v>
      </c>
      <c r="H48" s="42">
        <v>0</v>
      </c>
      <c r="I48" s="42">
        <v>0</v>
      </c>
      <c r="J48" s="73">
        <v>0</v>
      </c>
      <c r="K48" s="82" t="s">
        <v>23</v>
      </c>
      <c r="N48" s="38"/>
    </row>
    <row r="49" spans="1:14" s="39" customFormat="1" ht="19.5" customHeight="1">
      <c r="A49" s="87"/>
      <c r="B49" s="83"/>
      <c r="C49" s="47" t="s">
        <v>20</v>
      </c>
      <c r="D49" s="42">
        <f t="shared" si="16"/>
        <v>14786.9727</v>
      </c>
      <c r="E49" s="42">
        <v>14786.9727</v>
      </c>
      <c r="F49" s="42">
        <f t="shared" si="12"/>
        <v>0</v>
      </c>
      <c r="G49" s="43">
        <v>0</v>
      </c>
      <c r="H49" s="43">
        <v>0</v>
      </c>
      <c r="I49" s="43">
        <v>0</v>
      </c>
      <c r="J49" s="61">
        <v>0</v>
      </c>
      <c r="K49" s="83"/>
      <c r="N49" s="38"/>
    </row>
    <row r="50" spans="1:14" s="39" customFormat="1" ht="19.5" customHeight="1">
      <c r="A50" s="87"/>
      <c r="B50" s="83"/>
      <c r="C50" s="47" t="s">
        <v>21</v>
      </c>
      <c r="D50" s="42">
        <f t="shared" si="16"/>
        <v>11736</v>
      </c>
      <c r="E50" s="42">
        <f>10536+1200</f>
        <v>11736</v>
      </c>
      <c r="F50" s="42">
        <f t="shared" si="12"/>
        <v>0</v>
      </c>
      <c r="G50" s="43">
        <v>0</v>
      </c>
      <c r="H50" s="43">
        <v>0</v>
      </c>
      <c r="I50" s="43">
        <v>0</v>
      </c>
      <c r="J50" s="61">
        <v>0</v>
      </c>
      <c r="K50" s="83"/>
      <c r="N50" s="38"/>
    </row>
    <row r="51" spans="1:14" s="39" customFormat="1" ht="19.5" customHeight="1">
      <c r="A51" s="87"/>
      <c r="B51" s="83"/>
      <c r="C51" s="47" t="s">
        <v>26</v>
      </c>
      <c r="D51" s="43">
        <f t="shared" si="16"/>
        <v>12043.9</v>
      </c>
      <c r="E51" s="43">
        <f>13439-1395.1</f>
        <v>12043.9</v>
      </c>
      <c r="F51" s="43">
        <f>G51+H51</f>
        <v>0</v>
      </c>
      <c r="G51" s="43">
        <v>0</v>
      </c>
      <c r="H51" s="43">
        <v>0</v>
      </c>
      <c r="I51" s="43">
        <v>0</v>
      </c>
      <c r="J51" s="63">
        <v>0</v>
      </c>
      <c r="K51" s="83"/>
      <c r="N51" s="38"/>
    </row>
    <row r="52" spans="1:14" s="39" customFormat="1" ht="20.25" customHeight="1">
      <c r="A52" s="87"/>
      <c r="B52" s="83"/>
      <c r="C52" s="47" t="s">
        <v>32</v>
      </c>
      <c r="D52" s="43">
        <f t="shared" si="16"/>
        <v>13166.5</v>
      </c>
      <c r="E52" s="43">
        <v>13166.5</v>
      </c>
      <c r="F52" s="43">
        <f>G52+H52</f>
        <v>0</v>
      </c>
      <c r="G52" s="43">
        <v>0</v>
      </c>
      <c r="H52" s="43">
        <v>0</v>
      </c>
      <c r="I52" s="43">
        <v>0</v>
      </c>
      <c r="J52" s="43">
        <v>0</v>
      </c>
      <c r="K52" s="89"/>
      <c r="N52" s="38"/>
    </row>
    <row r="53" spans="1:14" ht="19.5" customHeight="1" thickBot="1">
      <c r="A53" s="88"/>
      <c r="B53" s="83"/>
      <c r="C53" s="27" t="s">
        <v>35</v>
      </c>
      <c r="D53" s="10">
        <f t="shared" si="16"/>
        <v>14481.7</v>
      </c>
      <c r="E53" s="10">
        <v>14481.7</v>
      </c>
      <c r="F53" s="10">
        <f t="shared" si="12"/>
        <v>0</v>
      </c>
      <c r="G53" s="10">
        <v>0</v>
      </c>
      <c r="H53" s="10">
        <v>0</v>
      </c>
      <c r="I53" s="10">
        <v>0</v>
      </c>
      <c r="J53" s="10">
        <v>0</v>
      </c>
      <c r="K53" s="89"/>
      <c r="N53" s="36"/>
    </row>
    <row r="54" spans="1:14" ht="19.5" customHeight="1" thickBot="1">
      <c r="A54" s="30"/>
      <c r="B54" s="83"/>
      <c r="C54" s="27" t="s">
        <v>39</v>
      </c>
      <c r="D54" s="10">
        <f t="shared" si="16"/>
        <v>14481.7</v>
      </c>
      <c r="E54" s="10">
        <v>14481.7</v>
      </c>
      <c r="F54" s="10">
        <f t="shared" si="12"/>
        <v>0</v>
      </c>
      <c r="G54" s="10">
        <v>0</v>
      </c>
      <c r="H54" s="10">
        <v>0</v>
      </c>
      <c r="I54" s="10">
        <v>0</v>
      </c>
      <c r="J54" s="31">
        <v>0</v>
      </c>
      <c r="K54" s="83"/>
      <c r="N54" s="36"/>
    </row>
    <row r="55" spans="1:14" ht="19.5" customHeight="1" thickBot="1">
      <c r="A55" s="30"/>
      <c r="B55" s="83"/>
      <c r="C55" s="34" t="s">
        <v>40</v>
      </c>
      <c r="D55" s="12">
        <f>E55+F55+I55+J55</f>
        <v>14481.7</v>
      </c>
      <c r="E55" s="12">
        <v>14481.7</v>
      </c>
      <c r="F55" s="12">
        <f>G55+H55</f>
        <v>0</v>
      </c>
      <c r="G55" s="12">
        <v>0</v>
      </c>
      <c r="H55" s="12">
        <v>0</v>
      </c>
      <c r="I55" s="12">
        <v>0</v>
      </c>
      <c r="J55" s="31">
        <v>0</v>
      </c>
      <c r="K55" s="83"/>
      <c r="N55" s="36"/>
    </row>
    <row r="56" spans="1:12" s="14" customFormat="1" ht="18.75" customHeight="1" thickBot="1">
      <c r="A56" s="15"/>
      <c r="B56" s="28" t="s">
        <v>11</v>
      </c>
      <c r="C56" s="29"/>
      <c r="D56" s="5">
        <f>D48+D49+D50+D51+D52+D53+D54+D55</f>
        <v>106548.9727</v>
      </c>
      <c r="E56" s="5">
        <f aca="true" t="shared" si="17" ref="E56:J56">E48+E49+E50+E51+E52+E53+E54+E55</f>
        <v>106548.9727</v>
      </c>
      <c r="F56" s="5">
        <f t="shared" si="17"/>
        <v>0</v>
      </c>
      <c r="G56" s="5">
        <f t="shared" si="17"/>
        <v>0</v>
      </c>
      <c r="H56" s="5">
        <f t="shared" si="17"/>
        <v>0</v>
      </c>
      <c r="I56" s="5">
        <f t="shared" si="17"/>
        <v>0</v>
      </c>
      <c r="J56" s="5">
        <f t="shared" si="17"/>
        <v>0</v>
      </c>
      <c r="K56" s="84"/>
      <c r="L56" s="1"/>
    </row>
    <row r="58" ht="12.75">
      <c r="D58" s="35"/>
    </row>
    <row r="59" ht="12.75">
      <c r="D59" s="32"/>
    </row>
    <row r="60" ht="12.75">
      <c r="D60" s="32"/>
    </row>
  </sheetData>
  <sheetProtection/>
  <mergeCells count="39">
    <mergeCell ref="B20:B28"/>
    <mergeCell ref="B30:B37"/>
    <mergeCell ref="B39:B46"/>
    <mergeCell ref="B48:B55"/>
    <mergeCell ref="A30:A36"/>
    <mergeCell ref="A39:A45"/>
    <mergeCell ref="K30:K38"/>
    <mergeCell ref="K39:K47"/>
    <mergeCell ref="D20:D21"/>
    <mergeCell ref="E20:E21"/>
    <mergeCell ref="G20:G21"/>
    <mergeCell ref="C20:C21"/>
    <mergeCell ref="A20:A29"/>
    <mergeCell ref="K11:K19"/>
    <mergeCell ref="H20:H21"/>
    <mergeCell ref="G8:H8"/>
    <mergeCell ref="C5:C9"/>
    <mergeCell ref="D5:D9"/>
    <mergeCell ref="F7:H7"/>
    <mergeCell ref="F6:I6"/>
    <mergeCell ref="K20:K29"/>
    <mergeCell ref="B11:B18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G2:K2"/>
    <mergeCell ref="A48:A53"/>
    <mergeCell ref="K48:K56"/>
    <mergeCell ref="F20:F21"/>
    <mergeCell ref="I20:I21"/>
    <mergeCell ref="J20:J21"/>
    <mergeCell ref="A11:A1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2021-09-29T11:13:19Z</cp:lastPrinted>
  <dcterms:created xsi:type="dcterms:W3CDTF">2013-02-05T10:52:46Z</dcterms:created>
  <dcterms:modified xsi:type="dcterms:W3CDTF">2021-09-29T11:15:19Z</dcterms:modified>
  <cp:category/>
  <cp:version/>
  <cp:contentType/>
  <cp:contentStatus/>
</cp:coreProperties>
</file>