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780"/>
  </bookViews>
  <sheets>
    <sheet name="1" sheetId="1" r:id="rId1"/>
    <sheet name="2" sheetId="2" r:id="rId2"/>
    <sheet name="3" sheetId="3" r:id="rId3"/>
    <sheet name="4" sheetId="4" r:id="rId4"/>
    <sheet name="5" sheetId="5" r:id="rId5"/>
  </sheets>
  <externalReferences>
    <externalReference r:id="rId6"/>
    <externalReference r:id="rId7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5" l="1"/>
  <c r="N14" i="5"/>
  <c r="O14" i="5" s="1"/>
  <c r="K14" i="5"/>
  <c r="J14" i="5"/>
  <c r="I14" i="5"/>
  <c r="H14" i="5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23" i="3"/>
  <c r="C17" i="3"/>
  <c r="C11" i="3"/>
  <c r="T24" i="2"/>
  <c r="Q24" i="2"/>
  <c r="P24" i="2"/>
  <c r="O24" i="2"/>
  <c r="S24" i="2" s="1"/>
  <c r="K24" i="2"/>
  <c r="J24" i="2"/>
  <c r="I24" i="2"/>
  <c r="H24" i="2"/>
  <c r="T18" i="2"/>
  <c r="Q18" i="2"/>
  <c r="P18" i="2"/>
  <c r="O18" i="2"/>
  <c r="S18" i="2" s="1"/>
  <c r="K18" i="2"/>
  <c r="J18" i="2"/>
  <c r="I18" i="2"/>
  <c r="H18" i="2"/>
  <c r="T11" i="2"/>
  <c r="S11" i="2"/>
  <c r="Q11" i="2"/>
  <c r="P11" i="2"/>
  <c r="O11" i="2"/>
  <c r="K11" i="2"/>
  <c r="J11" i="2"/>
  <c r="I11" i="2"/>
  <c r="H11" i="2"/>
  <c r="A19" i="2"/>
  <c r="A20" i="2"/>
  <c r="A21" i="2"/>
  <c r="A22" i="2"/>
  <c r="B22" i="2"/>
  <c r="A23" i="2"/>
  <c r="B23" i="2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B16" i="1" l="1"/>
  <c r="C16" i="1"/>
  <c r="B17" i="1"/>
  <c r="C17" i="1"/>
  <c r="B18" i="1"/>
  <c r="C18" i="1"/>
  <c r="B19" i="1"/>
  <c r="C19" i="1"/>
  <c r="B20" i="1"/>
  <c r="C20" i="1"/>
  <c r="B21" i="1"/>
  <c r="C21" i="1"/>
  <c r="C23" i="1"/>
  <c r="B19" i="2" s="1"/>
  <c r="C24" i="1"/>
  <c r="B20" i="2" s="1"/>
  <c r="C25" i="1"/>
  <c r="B21" i="2" s="1"/>
  <c r="B12" i="2" l="1"/>
  <c r="B13" i="2"/>
  <c r="B14" i="2"/>
  <c r="B15" i="2"/>
  <c r="B16" i="2"/>
  <c r="B17" i="2"/>
  <c r="A19" i="4" l="1"/>
  <c r="AT18" i="1" l="1"/>
  <c r="AT17" i="1"/>
  <c r="AT16" i="1"/>
  <c r="AT15" i="1"/>
</calcChain>
</file>

<file path=xl/sharedStrings.xml><?xml version="1.0" encoding="utf-8"?>
<sst xmlns="http://schemas.openxmlformats.org/spreadsheetml/2006/main" count="362" uniqueCount="123">
  <si>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</si>
  <si>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</si>
  <si>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</si>
  <si>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</si>
  <si>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</si>
  <si>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</si>
  <si>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</si>
  <si>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</si>
  <si>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</si>
  <si>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</si>
  <si>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</si>
  <si>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</si>
  <si>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</si>
  <si>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</si>
  <si>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</si>
  <si>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</si>
  <si>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</si>
  <si>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</si>
  <si>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</si>
  <si>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</si>
  <si>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</si>
  <si>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</si>
  <si>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</si>
  <si>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</si>
  <si>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</si>
  <si>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</si>
  <si>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</si>
  <si>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</si>
  <si>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</si>
  <si>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</si>
  <si>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</si>
  <si>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</si>
  <si>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</si>
  <si>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</si>
  <si>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</si>
  <si>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</si>
  <si>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</si>
  <si>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</si>
  <si>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</si>
  <si>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</si>
  <si>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</si>
  <si>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</si>
  <si>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</si>
  <si>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</si>
  <si>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</si>
  <si>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</si>
  <si>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</si>
  <si>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</si>
  <si>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</si>
  <si>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</si>
  <si>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</si>
  <si>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</si>
  <si>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</si>
  <si>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</si>
  <si>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</si>
  <si>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</si>
  <si>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</si>
  <si>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</si>
  <si>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</si>
  <si>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</si>
  <si>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</si>
  <si>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</si>
  <si>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</si>
  <si>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</si>
  <si>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</si>
  <si>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</si>
  <si>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</si>
  <si>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26</t>
  </si>
  <si>
    <t>Радужный г, 1-й кв-л, 12А</t>
  </si>
  <si>
    <t>Радужный г, 3-й кв-л, 29</t>
  </si>
  <si>
    <t>Итого по ЗАТО город Радужный  на 2021 год</t>
  </si>
  <si>
    <t>Итого по ЗАТО город Радужный  на 2022 год</t>
  </si>
  <si>
    <t>Итого по ЗАТО город Радужный  на 2020 год</t>
  </si>
  <si>
    <t>-</t>
  </si>
  <si>
    <t>Уровень оплаты взносов на капитальный ремонт МКД</t>
  </si>
  <si>
    <t>виды, установленные ч.1 ст.166 Жилищного Кодекса РФ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</si>
  <si>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</si>
  <si>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</si>
  <si>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</si>
  <si>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</si>
  <si>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</si>
  <si>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</si>
  <si>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</si>
  <si>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Итого по ЗАТО город Радужный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</si>
  <si>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</si>
  <si>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</si>
  <si>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</si>
  <si>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</si>
  <si>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Адрес многоквартирного дома (далее - МКД)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</si>
  <si>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</si>
  <si>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</si>
  <si>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         В.А. Попов</t>
  </si>
  <si>
    <t>Таблица №1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</si>
  <si>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</si>
  <si>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</si>
  <si>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Таблица № 2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</si>
  <si>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</si>
  <si>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</si>
  <si>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</si>
  <si>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Председатель МКУ "ГКМХ"                                                                                                                                                                              В.А. Попов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</si>
  <si>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</si>
  <si>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Ольга Игоревна Мазурова</t>
  </si>
  <si>
    <t>8(49254) 3 40 97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</si>
  <si>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</si>
  <si>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X</t>
  </si>
  <si>
    <t>Панельные</t>
  </si>
  <si>
    <t>РО</t>
  </si>
  <si>
    <t>УК</t>
  </si>
  <si>
    <t>МУП "ЖКХ" ЗАТО г. Радужный</t>
  </si>
  <si>
    <t>Ж/б панели</t>
  </si>
  <si>
    <t>Каменные, кирпичные</t>
  </si>
  <si>
    <t>МУП "ЖКХ" ЗАТО г. Радужный </t>
  </si>
  <si>
    <t>Объем финансирования в 2020г.,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</si>
  <si>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</si>
  <si>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Радужный г, 1-й кв-л, 17</t>
  </si>
  <si>
    <t>Радужный г, 1-й кв-л, 19</t>
  </si>
  <si>
    <t>И.о. Заместителя главы администрации города  по городскому хозяйству                                                                                                                                                                          В. А. Попов</t>
  </si>
  <si>
    <t>Плановый год капитального ремонта (крыши)</t>
  </si>
  <si>
    <t>Приложение № 1
к постановлению администрации ЗАТО г. Радужный 
Владимирской области
от 22.10.2020_ №_1427</t>
  </si>
  <si>
    <t>( в редакции постановления администрации ЗАТО г. Радужный Владимирской области    
от 22.10.2020_ №_1427)</t>
  </si>
  <si>
    <t>( в редакции постановления администрации ЗАТО  г. Радужный Владимирской области  от 22.10.2020_ №_1427)</t>
  </si>
  <si>
    <t>Приложение  № 2
к постановлению администрации ЗАТО г. Радужный 
Владимирской области от 22.10.2020_ №_1427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</si>
  <si>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22.10.2020_ №_1427)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</si>
</sst>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16"/>
      <color theme="0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42"/>
      <color theme="0"/>
      <name val="Times New Roman"/>
      <family val="1"/>
      <charset val="204"/>
    </font>
    <font>
      <sz val="4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2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7" fillId="0" borderId="0" xfId="0" applyFont="1"/>
    <xf numFmtId="0" fontId="10" fillId="0" borderId="1" xfId="5" applyFont="1" applyBorder="1" applyAlignment="1">
      <alignment horizontal="center" vertical="center"/>
    </xf>
    <xf numFmtId="1" fontId="10" fillId="0" borderId="1" xfId="5" applyNumberFormat="1" applyFont="1" applyBorder="1" applyAlignment="1">
      <alignment horizontal="center" vertical="center"/>
    </xf>
    <xf numFmtId="0" fontId="7" fillId="0" borderId="0" xfId="0" applyFont="1" applyFill="1"/>
    <xf numFmtId="0" fontId="15" fillId="0" borderId="0" xfId="0" applyFont="1" applyFill="1"/>
    <xf numFmtId="4" fontId="15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wrapText="1"/>
    </xf>
    <xf numFmtId="0" fontId="23" fillId="0" borderId="0" xfId="0" applyFont="1"/>
    <xf numFmtId="0" fontId="25" fillId="0" borderId="0" xfId="0" applyFont="1"/>
    <xf numFmtId="0" fontId="10" fillId="0" borderId="0" xfId="0" applyFont="1"/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27" fillId="0" borderId="1" xfId="3" applyFont="1" applyFill="1" applyBorder="1" applyAlignment="1">
      <alignment horizontal="center"/>
    </xf>
    <xf numFmtId="0" fontId="26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29" fillId="0" borderId="0" xfId="0" applyFont="1"/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0" fontId="26" fillId="0" borderId="1" xfId="0" applyNumberFormat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right"/>
    </xf>
    <xf numFmtId="0" fontId="26" fillId="0" borderId="1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center" wrapText="1"/>
    </xf>
    <xf numFmtId="165" fontId="26" fillId="0" borderId="1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center" vertical="center" wrapText="1"/>
    </xf>
    <xf numFmtId="4" fontId="16" fillId="0" borderId="1" xfId="0" applyNumberFormat="1" applyFont="1" applyBorder="1"/>
    <xf numFmtId="0" fontId="26" fillId="0" borderId="1" xfId="0" applyFont="1" applyFill="1" applyBorder="1" applyAlignment="1"/>
    <xf numFmtId="4" fontId="10" fillId="0" borderId="1" xfId="0" applyNumberFormat="1" applyFont="1" applyFill="1" applyBorder="1" applyAlignment="1"/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0" fontId="30" fillId="0" borderId="1" xfId="3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/>
    </xf>
    <xf numFmtId="165" fontId="26" fillId="0" borderId="1" xfId="0" applyNumberFormat="1" applyFont="1" applyFill="1" applyBorder="1" applyAlignment="1">
      <alignment horizontal="left" wrapText="1"/>
    </xf>
    <xf numFmtId="164" fontId="26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center" wrapText="1"/>
    </xf>
    <xf numFmtId="4" fontId="17" fillId="0" borderId="2" xfId="0" applyNumberFormat="1" applyFont="1" applyFill="1" applyBorder="1" applyAlignment="1">
      <alignment horizontal="center" wrapText="1"/>
    </xf>
    <xf numFmtId="1" fontId="17" fillId="0" borderId="1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7" fillId="0" borderId="1" xfId="0" applyNumberFormat="1" applyFont="1" applyFill="1" applyBorder="1" applyAlignment="1"/>
    <xf numFmtId="1" fontId="17" fillId="0" borderId="1" xfId="0" applyNumberFormat="1" applyFont="1" applyFill="1" applyBorder="1" applyAlignment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0" fontId="27" fillId="0" borderId="13" xfId="3" applyFont="1" applyBorder="1" applyAlignment="1">
      <alignment horizontal="center"/>
    </xf>
    <xf numFmtId="165" fontId="26" fillId="0" borderId="13" xfId="0" applyNumberFormat="1" applyFont="1" applyFill="1" applyBorder="1" applyAlignment="1">
      <alignment horizontal="left" wrapText="1"/>
    </xf>
    <xf numFmtId="0" fontId="26" fillId="0" borderId="13" xfId="0" applyFont="1" applyFill="1" applyBorder="1" applyAlignment="1">
      <alignment horizontal="center" wrapText="1"/>
    </xf>
    <xf numFmtId="10" fontId="26" fillId="0" borderId="13" xfId="0" applyNumberFormat="1" applyFont="1" applyFill="1" applyBorder="1" applyAlignment="1">
      <alignment horizontal="center"/>
    </xf>
    <xf numFmtId="4" fontId="26" fillId="0" borderId="13" xfId="0" applyNumberFormat="1" applyFont="1" applyFill="1" applyBorder="1" applyAlignment="1">
      <alignment horizontal="right"/>
    </xf>
    <xf numFmtId="0" fontId="26" fillId="0" borderId="13" xfId="0" applyNumberFormat="1" applyFont="1" applyFill="1" applyBorder="1" applyAlignment="1">
      <alignment horizontal="right"/>
    </xf>
    <xf numFmtId="165" fontId="26" fillId="0" borderId="13" xfId="0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2" fontId="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textRotation="90" wrapText="1"/>
    </xf>
    <xf numFmtId="4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textRotation="90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right" vertical="center" textRotation="90" wrapText="1"/>
    </xf>
    <xf numFmtId="0" fontId="17" fillId="0" borderId="1" xfId="1" applyNumberFormat="1" applyFont="1" applyFill="1" applyBorder="1" applyAlignment="1">
      <alignment horizontal="right" vertical="center" wrapText="1"/>
    </xf>
    <xf numFmtId="0" fontId="17" fillId="0" borderId="1" xfId="1" applyFont="1" applyFill="1" applyBorder="1" applyAlignment="1">
      <alignment horizontal="left" textRotation="90" wrapText="1"/>
    </xf>
    <xf numFmtId="0" fontId="5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6" fillId="0" borderId="3" xfId="2" applyFont="1" applyBorder="1" applyAlignment="1">
      <alignment wrapText="1"/>
    </xf>
    <xf numFmtId="0" fontId="16" fillId="0" borderId="2" xfId="2" applyFont="1" applyBorder="1" applyAlignment="1">
      <alignment wrapText="1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left" vertical="center" wrapText="1"/>
    </xf>
    <xf numFmtId="0" fontId="16" fillId="0" borderId="2" xfId="2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/>
    </xf>
    <xf numFmtId="2" fontId="12" fillId="0" borderId="1" xfId="4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" fontId="9" fillId="0" borderId="4" xfId="4" applyNumberFormat="1" applyFont="1" applyBorder="1" applyAlignment="1">
      <alignment horizontal="center" vertical="center" textRotation="90" wrapText="1"/>
    </xf>
    <xf numFmtId="2" fontId="9" fillId="0" borderId="8" xfId="4" applyNumberFormat="1" applyFont="1" applyBorder="1" applyAlignment="1">
      <alignment horizontal="center" vertical="center" textRotation="90" wrapText="1"/>
    </xf>
    <xf numFmtId="164" fontId="26" fillId="0" borderId="3" xfId="0" applyNumberFormat="1" applyFont="1" applyBorder="1" applyAlignment="1">
      <alignment horizontal="left" vertical="top" wrapText="1"/>
    </xf>
    <xf numFmtId="164" fontId="26" fillId="0" borderId="2" xfId="0" applyNumberFormat="1" applyFont="1" applyBorder="1" applyAlignment="1">
      <alignment horizontal="left" vertical="top" wrapText="1"/>
    </xf>
    <xf numFmtId="2" fontId="9" fillId="0" borderId="4" xfId="0" applyNumberFormat="1" applyFont="1" applyBorder="1" applyAlignment="1">
      <alignment horizontal="center" vertical="center" textRotation="90" wrapText="1"/>
    </xf>
    <xf numFmtId="2" fontId="9" fillId="0" borderId="8" xfId="0" applyNumberFormat="1" applyFont="1" applyBorder="1" applyAlignment="1">
      <alignment horizontal="center" vertical="center" textRotation="90" wrapText="1"/>
    </xf>
    <xf numFmtId="2" fontId="12" fillId="0" borderId="4" xfId="4" applyNumberFormat="1" applyFont="1" applyBorder="1" applyAlignment="1">
      <alignment horizontal="center" vertical="center" textRotation="90" wrapText="1"/>
    </xf>
    <xf numFmtId="2" fontId="12" fillId="0" borderId="8" xfId="4" applyNumberFormat="1" applyFont="1" applyBorder="1" applyAlignment="1">
      <alignment horizontal="center" vertical="center" textRotation="90" wrapText="1"/>
    </xf>
    <xf numFmtId="0" fontId="28" fillId="0" borderId="0" xfId="0" applyFont="1" applyFill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0" fillId="0" borderId="4" xfId="5" applyFont="1" applyBorder="1" applyAlignment="1">
      <alignment horizontal="center" vertical="center" textRotation="90" wrapText="1"/>
    </xf>
    <xf numFmtId="0" fontId="10" fillId="0" borderId="5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1" fillId="0" borderId="3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textRotation="90" wrapText="1"/>
    </xf>
    <xf numFmtId="0" fontId="10" fillId="0" borderId="1" xfId="5" applyFont="1" applyBorder="1" applyAlignment="1">
      <alignment vertical="center" wrapText="1"/>
    </xf>
    <xf numFmtId="0" fontId="10" fillId="0" borderId="1" xfId="5" applyFont="1" applyBorder="1" applyAlignment="1">
      <alignment vertical="center"/>
    </xf>
    <xf numFmtId="0" fontId="10" fillId="0" borderId="5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/>
    </xf>
    <xf numFmtId="0" fontId="10" fillId="0" borderId="8" xfId="5" applyFont="1" applyBorder="1" applyAlignment="1">
      <alignment vertical="center" wrapText="1"/>
    </xf>
    <xf numFmtId="0" fontId="10" fillId="0" borderId="1" xfId="5" applyFont="1" applyBorder="1" applyAlignment="1">
      <alignment horizontal="center" textRotation="90" wrapText="1"/>
    </xf>
    <xf numFmtId="0" fontId="10" fillId="0" borderId="1" xfId="5" applyFont="1" applyBorder="1" applyAlignment="1">
      <alignment horizont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textRotation="90" wrapText="1"/>
    </xf>
    <xf numFmtId="0" fontId="10" fillId="0" borderId="5" xfId="5" applyFont="1" applyBorder="1" applyAlignment="1">
      <alignment horizontal="center" wrapText="1"/>
    </xf>
    <xf numFmtId="0" fontId="10" fillId="0" borderId="8" xfId="5" applyFont="1" applyBorder="1" applyAlignment="1">
      <alignment horizontal="center" wrapText="1"/>
    </xf>
    <xf numFmtId="0" fontId="10" fillId="0" borderId="5" xfId="5" applyFont="1" applyBorder="1" applyAlignment="1">
      <alignment horizontal="center" textRotation="90" wrapText="1"/>
    </xf>
    <xf numFmtId="0" fontId="10" fillId="0" borderId="8" xfId="5" applyFont="1" applyBorder="1" applyAlignment="1">
      <alignment horizontal="center" textRotation="90" wrapText="1"/>
    </xf>
    <xf numFmtId="0" fontId="10" fillId="0" borderId="4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0" fontId="31" fillId="0" borderId="13" xfId="3" applyFont="1" applyBorder="1" applyAlignment="1">
      <alignment horizontal="center"/>
    </xf>
    <xf numFmtId="0" fontId="32" fillId="0" borderId="0" xfId="0" applyFont="1" applyFill="1" applyAlignment="1">
      <alignment horizontal="center"/>
    </xf>
  </cellXfs>
  <cellStyles count="6">
    <cellStyle name="Обычный" xfId="0" builtinId="0"/>
    <cellStyle name="Обычный 11" xfId="4"/>
    <cellStyle name="Обычный 2" xfId="1"/>
    <cellStyle name="Обычный 2 8" xfId="5"/>
    <cellStyle name="Обычный 4 2 2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bmen\&#1043;&#1050;&#1052;&#1061;\&#1057;&#1084;&#1077;&#1090;&#1085;&#1099;&#1081;_&#1086;&#1090;&#1076;&#1077;&#1083;\&#1052;&#1072;&#1079;&#1091;&#1088;&#1086;&#1074;&#1072;\&#1075;&#1086;&#1088;&#1086;&#1076;%20&#1056;&#1072;&#1076;&#1091;&#1078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bmen\&#1043;&#1050;&#1052;&#1061;\&#1057;&#1084;&#1077;&#1090;&#1085;&#1099;&#1081;_&#1086;&#1090;&#1076;&#1077;&#1083;\&#1052;&#1072;&#1079;&#1091;&#1088;&#1086;&#1074;&#1072;\&#1047;&#1040;&#1058;&#1054;%20&#1075;&#1086;&#1088;&#1086;&#1076;%20&#1056;&#1072;&#1076;&#1091;&#1078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Перечень"/>
      <sheetName val="Рес. обеспечение"/>
      <sheetName val="Реестр_бонусы"/>
      <sheetName val="Перечень_бонусы"/>
    </sheetNames>
    <sheetDataSet>
      <sheetData sheetId="0">
        <row r="9">
          <cell r="C9">
            <v>26597638.940000001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4507188.75</v>
          </cell>
          <cell r="I9">
            <v>0</v>
          </cell>
          <cell r="J9">
            <v>6</v>
          </cell>
          <cell r="K9">
            <v>12703637.84</v>
          </cell>
          <cell r="L9">
            <v>386.2</v>
          </cell>
          <cell r="M9">
            <v>2075284.04</v>
          </cell>
          <cell r="N9">
            <v>0</v>
          </cell>
          <cell r="O9">
            <v>0</v>
          </cell>
          <cell r="P9">
            <v>2995.9</v>
          </cell>
          <cell r="Q9">
            <v>6762936.7800000003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200181.14</v>
          </cell>
          <cell r="AC9">
            <v>348410.39</v>
          </cell>
          <cell r="AD9">
            <v>0</v>
          </cell>
          <cell r="AE9" t="str">
            <v>Х</v>
          </cell>
          <cell r="AF9" t="str">
            <v>Х</v>
          </cell>
          <cell r="AG9" t="str">
            <v>Х</v>
          </cell>
        </row>
        <row r="10">
          <cell r="C10">
            <v>2106413.2999999998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386.2</v>
          </cell>
          <cell r="M10">
            <v>2075284.04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31129.26</v>
          </cell>
          <cell r="AC10">
            <v>0</v>
          </cell>
          <cell r="AD10">
            <v>0</v>
          </cell>
          <cell r="AE10" t="str">
            <v>-</v>
          </cell>
          <cell r="AF10">
            <v>2020</v>
          </cell>
          <cell r="AG10">
            <v>2020</v>
          </cell>
        </row>
        <row r="11">
          <cell r="C11">
            <v>7038670.4199999999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2995.9</v>
          </cell>
          <cell r="Q11">
            <v>6762936.7800000003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101444.05</v>
          </cell>
          <cell r="AC11">
            <v>174289.59</v>
          </cell>
          <cell r="AD11">
            <v>0</v>
          </cell>
          <cell r="AE11">
            <v>2020</v>
          </cell>
          <cell r="AF11">
            <v>2020</v>
          </cell>
          <cell r="AG11">
            <v>2020</v>
          </cell>
        </row>
        <row r="12">
          <cell r="C12">
            <v>174120.8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174120.8</v>
          </cell>
          <cell r="AD12">
            <v>0</v>
          </cell>
          <cell r="AE12">
            <v>2020</v>
          </cell>
          <cell r="AF12" t="str">
            <v>-</v>
          </cell>
          <cell r="AG12" t="str">
            <v>-</v>
          </cell>
        </row>
        <row r="13">
          <cell r="C13">
            <v>4574796.58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4507188.75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67607.83</v>
          </cell>
          <cell r="AC13">
            <v>0</v>
          </cell>
          <cell r="AD13">
            <v>0</v>
          </cell>
          <cell r="AE13" t="str">
            <v>-</v>
          </cell>
          <cell r="AF13">
            <v>2020</v>
          </cell>
          <cell r="AG13">
            <v>2020</v>
          </cell>
        </row>
        <row r="14">
          <cell r="C14">
            <v>4570000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</v>
          </cell>
          <cell r="K14">
            <v>4570000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 t="str">
            <v>-</v>
          </cell>
          <cell r="AF14">
            <v>2020</v>
          </cell>
          <cell r="AG14" t="str">
            <v>-</v>
          </cell>
        </row>
        <row r="15">
          <cell r="C15">
            <v>8133637.8399999999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4</v>
          </cell>
          <cell r="K15">
            <v>8133637.8399999999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 t="str">
            <v>-</v>
          </cell>
          <cell r="AF15">
            <v>2020</v>
          </cell>
          <cell r="AG15" t="str">
            <v>-</v>
          </cell>
        </row>
        <row r="16">
          <cell r="C16">
            <v>47943565.089999996</v>
          </cell>
          <cell r="D16">
            <v>1687981.85</v>
          </cell>
          <cell r="E16">
            <v>3794416.2800000003</v>
          </cell>
          <cell r="F16">
            <v>8172581.8799999999</v>
          </cell>
          <cell r="G16">
            <v>3136482.6500000004</v>
          </cell>
          <cell r="H16">
            <v>1605699.19</v>
          </cell>
          <cell r="I16">
            <v>0</v>
          </cell>
          <cell r="J16">
            <v>4</v>
          </cell>
          <cell r="K16">
            <v>8863212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11072.9</v>
          </cell>
          <cell r="Q16">
            <v>19484959.420000002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568231.82000000007</v>
          </cell>
          <cell r="AC16">
            <v>630000</v>
          </cell>
          <cell r="AD16">
            <v>0</v>
          </cell>
          <cell r="AE16" t="str">
            <v>Х</v>
          </cell>
          <cell r="AF16" t="str">
            <v>Х</v>
          </cell>
          <cell r="AG16" t="str">
            <v>Х</v>
          </cell>
        </row>
        <row r="17">
          <cell r="C17">
            <v>8993212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</v>
          </cell>
          <cell r="K17">
            <v>8863212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130000</v>
          </cell>
          <cell r="AD17">
            <v>0</v>
          </cell>
          <cell r="AE17">
            <v>2021</v>
          </cell>
          <cell r="AF17">
            <v>2021</v>
          </cell>
          <cell r="AG17" t="str">
            <v>-</v>
          </cell>
        </row>
        <row r="18">
          <cell r="C18">
            <v>7201018.8100000005</v>
          </cell>
          <cell r="D18">
            <v>601798.30000000005</v>
          </cell>
          <cell r="E18">
            <v>1360064.57</v>
          </cell>
          <cell r="F18">
            <v>2159210.9500000002</v>
          </cell>
          <cell r="G18">
            <v>1072260.3</v>
          </cell>
          <cell r="H18">
            <v>1605699.19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101985.5</v>
          </cell>
          <cell r="AC18">
            <v>300000</v>
          </cell>
          <cell r="AD18">
            <v>0</v>
          </cell>
          <cell r="AE18">
            <v>2021</v>
          </cell>
          <cell r="AF18">
            <v>2021</v>
          </cell>
          <cell r="AG18">
            <v>2021</v>
          </cell>
        </row>
        <row r="19">
          <cell r="C19">
            <v>5661983.8399999999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2476.9</v>
          </cell>
          <cell r="Q19">
            <v>5381264.8700000001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80718.97</v>
          </cell>
          <cell r="AC19">
            <v>200000</v>
          </cell>
          <cell r="AD19">
            <v>0</v>
          </cell>
          <cell r="AE19">
            <v>2021</v>
          </cell>
          <cell r="AF19">
            <v>2021</v>
          </cell>
          <cell r="AG19">
            <v>2021</v>
          </cell>
        </row>
        <row r="20">
          <cell r="C20">
            <v>11772100.469999999</v>
          </cell>
          <cell r="D20">
            <v>1086183.55</v>
          </cell>
          <cell r="E20">
            <v>2434351.71</v>
          </cell>
          <cell r="F20">
            <v>6013370.9299999997</v>
          </cell>
          <cell r="G20">
            <v>2064222.35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173971.93</v>
          </cell>
          <cell r="AC20">
            <v>0</v>
          </cell>
          <cell r="AD20">
            <v>0</v>
          </cell>
          <cell r="AE20" t="str">
            <v>-</v>
          </cell>
          <cell r="AF20">
            <v>2021</v>
          </cell>
          <cell r="AG20">
            <v>2021</v>
          </cell>
        </row>
        <row r="21">
          <cell r="C21">
            <v>14315249.970000001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8596</v>
          </cell>
          <cell r="Q21">
            <v>14103694.550000001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211555.42</v>
          </cell>
          <cell r="AC21">
            <v>0</v>
          </cell>
          <cell r="AD21">
            <v>0</v>
          </cell>
          <cell r="AE21" t="str">
            <v>-</v>
          </cell>
          <cell r="AF21">
            <v>2021</v>
          </cell>
          <cell r="AG21">
            <v>2021</v>
          </cell>
        </row>
        <row r="22">
          <cell r="C22">
            <v>21856214.649999999</v>
          </cell>
          <cell r="D22">
            <v>564251.4</v>
          </cell>
          <cell r="E22">
            <v>1368969.5</v>
          </cell>
          <cell r="F22">
            <v>1773880.4000000001</v>
          </cell>
          <cell r="G22">
            <v>1005360.8</v>
          </cell>
          <cell r="H22">
            <v>2430648.5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7025.9</v>
          </cell>
          <cell r="Q22">
            <v>13897494.970000001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315609.08</v>
          </cell>
          <cell r="AC22">
            <v>500000</v>
          </cell>
          <cell r="AD22">
            <v>0</v>
          </cell>
          <cell r="AE22" t="str">
            <v>Х</v>
          </cell>
          <cell r="AF22" t="str">
            <v>Х</v>
          </cell>
          <cell r="AG22" t="str">
            <v>Х</v>
          </cell>
        </row>
        <row r="23">
          <cell r="C23">
            <v>7550257.2599999998</v>
          </cell>
          <cell r="D23">
            <v>564251.4</v>
          </cell>
          <cell r="E23">
            <v>1368969.5</v>
          </cell>
          <cell r="F23">
            <v>1773880.4000000001</v>
          </cell>
          <cell r="G23">
            <v>1005360.8</v>
          </cell>
          <cell r="H23">
            <v>2430648.5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107146.66</v>
          </cell>
          <cell r="AC23">
            <v>300000</v>
          </cell>
          <cell r="AD23">
            <v>0</v>
          </cell>
          <cell r="AE23">
            <v>2022</v>
          </cell>
          <cell r="AF23">
            <v>2022</v>
          </cell>
          <cell r="AG23">
            <v>2022</v>
          </cell>
        </row>
        <row r="24">
          <cell r="C24">
            <v>14305957.390000001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7025.9</v>
          </cell>
          <cell r="Q24">
            <v>13897494.970000001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208462.42</v>
          </cell>
          <cell r="AC24">
            <v>200000</v>
          </cell>
          <cell r="AD24">
            <v>0</v>
          </cell>
          <cell r="AE24">
            <v>2022</v>
          </cell>
          <cell r="AF24">
            <v>2022</v>
          </cell>
          <cell r="AG24">
            <v>2022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Перечень"/>
      <sheetName val="Рес. опеспечение"/>
      <sheetName val="реест - вост раб"/>
      <sheetName val="Перечень - вост работы"/>
    </sheetNames>
    <sheetDataSet>
      <sheetData sheetId="0" refreshError="1">
        <row r="10">
          <cell r="C10" t="str">
            <v>Радужный г, 1-й кв-л, 13</v>
          </cell>
        </row>
        <row r="11">
          <cell r="C11" t="str">
            <v>Радужный г, 1-й кв-л, 37</v>
          </cell>
        </row>
        <row r="12">
          <cell r="C12" t="str">
            <v>Радужный г, 3-й кв-л, 19</v>
          </cell>
        </row>
        <row r="13">
          <cell r="C13" t="str">
            <v>Радужный г, 1-й кв-л, 17</v>
          </cell>
        </row>
        <row r="14">
          <cell r="C14" t="str">
            <v>Радужный г, 9-й кв-л, 8</v>
          </cell>
        </row>
        <row r="15">
          <cell r="C15" t="str">
            <v>Радужный г, 1-й кв-л, 20</v>
          </cell>
        </row>
        <row r="17">
          <cell r="C17" t="str">
            <v>Радужный г, 1-й кв-л, 26</v>
          </cell>
        </row>
        <row r="18">
          <cell r="C18" t="str">
            <v>Радужный г, 1-й кв-л, 24</v>
          </cell>
        </row>
        <row r="19">
          <cell r="C19" t="str">
            <v>Радужный г, 1-й кв-л, 7</v>
          </cell>
        </row>
      </sheetData>
      <sheetData sheetId="1" refreshError="1">
        <row r="7">
          <cell r="B7" t="str">
            <v>Радужный г, 1-й кв-л, 13</v>
          </cell>
        </row>
        <row r="8">
          <cell r="B8" t="str">
            <v>Радужный г, 1-й кв-л, 37</v>
          </cell>
        </row>
        <row r="9">
          <cell r="B9" t="str">
            <v>Радужный г, 3-й кв-л, 19</v>
          </cell>
        </row>
        <row r="10">
          <cell r="B10" t="str">
            <v>Радужный г, 1-й кв-л, 17</v>
          </cell>
        </row>
        <row r="11">
          <cell r="B11" t="str">
            <v>Радужный г, 9-й кв-л, 8</v>
          </cell>
        </row>
        <row r="12">
          <cell r="B12" t="str">
            <v>Радужный г, 1-й кв-л, 20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37"/>
  <sheetViews>
    <sheetView tabSelected="1" topLeftCell="B1" zoomScale="35" zoomScaleNormal="35" workbookViewId="0">
      <selection activeCell="B35" sqref="B35:AN35"/>
    </sheetView>
  </sheetViews>
  <sheetFormatPr defaultColWidth="9.140625" defaultRowHeight="15" x14ac:dyDescent="0.25"/>
  <cols>
    <col min="1" max="1" width="0" style="3" hidden="1" customWidth="1"/>
    <col min="2" max="2" width="10.7109375" style="3" bestFit="1" customWidth="1"/>
    <col min="3" max="3" width="68.5703125" style="3" customWidth="1"/>
    <col min="4" max="4" width="35.28515625" style="3" customWidth="1"/>
    <col min="5" max="5" width="28.140625" style="3" customWidth="1"/>
    <col min="6" max="6" width="29.7109375" style="3" customWidth="1"/>
    <col min="7" max="7" width="31.5703125" style="3" customWidth="1"/>
    <col min="8" max="8" width="28.42578125" style="3" customWidth="1"/>
    <col min="9" max="9" width="28.28515625" style="3" customWidth="1"/>
    <col min="10" max="10" width="12.7109375" style="3" customWidth="1"/>
    <col min="11" max="11" width="11.140625" style="3" customWidth="1"/>
    <col min="12" max="12" width="30.28515625" style="3" customWidth="1"/>
    <col min="13" max="13" width="17.85546875" style="3" customWidth="1"/>
    <col min="14" max="14" width="29.28515625" style="3" customWidth="1"/>
    <col min="15" max="15" width="16.7109375" style="3" bestFit="1" customWidth="1"/>
    <col min="16" max="16" width="17.5703125" style="3" customWidth="1"/>
    <col min="17" max="17" width="25.140625" style="3" customWidth="1"/>
    <col min="18" max="18" width="30.5703125" style="3" customWidth="1"/>
    <col min="19" max="19" width="13.140625" style="3" customWidth="1"/>
    <col min="20" max="20" width="18.85546875" style="3" customWidth="1"/>
    <col min="21" max="21" width="16.5703125" style="3" customWidth="1"/>
    <col min="22" max="22" width="27.28515625" style="3" customWidth="1"/>
    <col min="23" max="23" width="34.28515625" style="3" customWidth="1"/>
    <col min="24" max="24" width="19.85546875" style="3" customWidth="1"/>
    <col min="25" max="25" width="12.85546875" style="3" bestFit="1" customWidth="1"/>
    <col min="26" max="26" width="21.85546875" style="3" customWidth="1"/>
    <col min="27" max="27" width="31.7109375" style="3" customWidth="1"/>
    <col min="28" max="28" width="25.7109375" style="3" customWidth="1"/>
    <col min="29" max="29" width="25.140625" style="3" customWidth="1"/>
    <col min="30" max="30" width="30.7109375" style="3" customWidth="1"/>
    <col min="31" max="31" width="23.85546875" style="3" customWidth="1"/>
    <col min="32" max="32" width="11.85546875" style="3" customWidth="1"/>
    <col min="33" max="33" width="21.42578125" style="3" customWidth="1"/>
    <col min="34" max="34" width="19.7109375" style="3" customWidth="1"/>
    <col min="35" max="47" width="0" style="3" hidden="1" customWidth="1"/>
    <col min="48" max="16384" width="9.140625" style="3"/>
  </cols>
  <sheetData>
    <row r="3" spans="1:46" ht="239.25" customHeight="1" x14ac:dyDescent="0.25">
      <c r="W3" s="100" t="s">
        <v>118</v>
      </c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</row>
    <row r="4" spans="1:46" ht="40.5" x14ac:dyDescent="0.55000000000000004">
      <c r="AG4" s="103"/>
      <c r="AH4" s="103"/>
      <c r="AI4" s="103"/>
      <c r="AJ4" s="103"/>
      <c r="AK4" s="103"/>
      <c r="AL4" s="103"/>
      <c r="AM4" s="103"/>
      <c r="AN4" s="103"/>
    </row>
    <row r="5" spans="1:46" ht="285.75" customHeight="1" x14ac:dyDescent="0.25">
      <c r="B5" s="104" t="s">
        <v>89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</row>
    <row r="7" spans="1:46" s="1" customFormat="1" ht="35.25" x14ac:dyDescent="0.3">
      <c r="B7" s="97" t="s">
        <v>0</v>
      </c>
      <c r="C7" s="97" t="s">
        <v>1</v>
      </c>
      <c r="D7" s="99" t="s">
        <v>2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3" t="s">
        <v>3</v>
      </c>
      <c r="V7" s="93"/>
      <c r="W7" s="93"/>
      <c r="X7" s="93"/>
      <c r="Y7" s="93"/>
      <c r="Z7" s="93"/>
      <c r="AA7" s="93"/>
      <c r="AB7" s="93"/>
      <c r="AC7" s="93"/>
      <c r="AD7" s="93"/>
      <c r="AE7" s="93"/>
      <c r="AF7" s="102" t="s">
        <v>4</v>
      </c>
      <c r="AG7" s="102" t="s">
        <v>5</v>
      </c>
      <c r="AH7" s="102" t="s">
        <v>6</v>
      </c>
      <c r="AI7" s="2"/>
    </row>
    <row r="8" spans="1:46" s="1" customFormat="1" ht="35.25" x14ac:dyDescent="0.3">
      <c r="B8" s="97"/>
      <c r="C8" s="97"/>
      <c r="D8" s="99"/>
      <c r="E8" s="97" t="s">
        <v>7</v>
      </c>
      <c r="F8" s="97"/>
      <c r="G8" s="97"/>
      <c r="H8" s="97"/>
      <c r="I8" s="97"/>
      <c r="J8" s="97"/>
      <c r="K8" s="97" t="s">
        <v>8</v>
      </c>
      <c r="L8" s="97"/>
      <c r="M8" s="97" t="s">
        <v>9</v>
      </c>
      <c r="N8" s="97"/>
      <c r="O8" s="97" t="s">
        <v>10</v>
      </c>
      <c r="P8" s="97"/>
      <c r="Q8" s="97" t="s">
        <v>11</v>
      </c>
      <c r="R8" s="97"/>
      <c r="S8" s="97" t="s">
        <v>12</v>
      </c>
      <c r="T8" s="97"/>
      <c r="U8" s="94" t="s">
        <v>13</v>
      </c>
      <c r="V8" s="94" t="s">
        <v>14</v>
      </c>
      <c r="W8" s="94" t="s">
        <v>15</v>
      </c>
      <c r="X8" s="94" t="s">
        <v>16</v>
      </c>
      <c r="Y8" s="94" t="s">
        <v>17</v>
      </c>
      <c r="Z8" s="94" t="s">
        <v>18</v>
      </c>
      <c r="AA8" s="94" t="s">
        <v>19</v>
      </c>
      <c r="AB8" s="94" t="s">
        <v>20</v>
      </c>
      <c r="AC8" s="94" t="s">
        <v>21</v>
      </c>
      <c r="AD8" s="101" t="s">
        <v>22</v>
      </c>
      <c r="AE8" s="94" t="s">
        <v>23</v>
      </c>
      <c r="AF8" s="102"/>
      <c r="AG8" s="102"/>
      <c r="AH8" s="102"/>
      <c r="AI8" s="2"/>
    </row>
    <row r="9" spans="1:46" s="1" customFormat="1" ht="18.75" customHeight="1" x14ac:dyDescent="0.3">
      <c r="B9" s="97"/>
      <c r="C9" s="97"/>
      <c r="D9" s="99"/>
      <c r="E9" s="105" t="s">
        <v>24</v>
      </c>
      <c r="F9" s="105" t="s">
        <v>25</v>
      </c>
      <c r="G9" s="105" t="s">
        <v>26</v>
      </c>
      <c r="H9" s="105" t="s">
        <v>27</v>
      </c>
      <c r="I9" s="105" t="s">
        <v>28</v>
      </c>
      <c r="J9" s="105" t="s">
        <v>29</v>
      </c>
      <c r="K9" s="97"/>
      <c r="L9" s="97"/>
      <c r="M9" s="97"/>
      <c r="N9" s="97"/>
      <c r="O9" s="97"/>
      <c r="P9" s="97"/>
      <c r="Q9" s="97"/>
      <c r="R9" s="97"/>
      <c r="S9" s="97"/>
      <c r="T9" s="97"/>
      <c r="U9" s="94"/>
      <c r="V9" s="94"/>
      <c r="W9" s="94"/>
      <c r="X9" s="94"/>
      <c r="Y9" s="94"/>
      <c r="Z9" s="94"/>
      <c r="AA9" s="94"/>
      <c r="AB9" s="94"/>
      <c r="AC9" s="94"/>
      <c r="AD9" s="101"/>
      <c r="AE9" s="94"/>
      <c r="AF9" s="102"/>
      <c r="AG9" s="102"/>
      <c r="AH9" s="102"/>
      <c r="AI9" s="2"/>
    </row>
    <row r="10" spans="1:46" s="1" customFormat="1" ht="75.75" customHeight="1" x14ac:dyDescent="0.3">
      <c r="B10" s="97"/>
      <c r="C10" s="97"/>
      <c r="D10" s="99"/>
      <c r="E10" s="105"/>
      <c r="F10" s="105"/>
      <c r="G10" s="105"/>
      <c r="H10" s="105"/>
      <c r="I10" s="105"/>
      <c r="J10" s="105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4"/>
      <c r="V10" s="94"/>
      <c r="W10" s="94"/>
      <c r="X10" s="94"/>
      <c r="Y10" s="94"/>
      <c r="Z10" s="94"/>
      <c r="AA10" s="94"/>
      <c r="AB10" s="94"/>
      <c r="AC10" s="94"/>
      <c r="AD10" s="101"/>
      <c r="AE10" s="94"/>
      <c r="AF10" s="102"/>
      <c r="AG10" s="102"/>
      <c r="AH10" s="102"/>
      <c r="AI10" s="2"/>
    </row>
    <row r="11" spans="1:46" s="1" customFormat="1" ht="89.25" customHeight="1" x14ac:dyDescent="0.3">
      <c r="B11" s="97"/>
      <c r="C11" s="97"/>
      <c r="D11" s="99"/>
      <c r="E11" s="105"/>
      <c r="F11" s="105"/>
      <c r="G11" s="105"/>
      <c r="H11" s="105"/>
      <c r="I11" s="105"/>
      <c r="J11" s="105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4"/>
      <c r="V11" s="94"/>
      <c r="W11" s="94"/>
      <c r="X11" s="94"/>
      <c r="Y11" s="94"/>
      <c r="Z11" s="94"/>
      <c r="AA11" s="94"/>
      <c r="AB11" s="94"/>
      <c r="AC11" s="94"/>
      <c r="AD11" s="101"/>
      <c r="AE11" s="94"/>
      <c r="AF11" s="102"/>
      <c r="AG11" s="102"/>
      <c r="AH11" s="102"/>
      <c r="AI11" s="2"/>
    </row>
    <row r="12" spans="1:46" s="1" customFormat="1" ht="408.75" customHeight="1" x14ac:dyDescent="0.3">
      <c r="B12" s="97"/>
      <c r="C12" s="97"/>
      <c r="D12" s="99"/>
      <c r="E12" s="105"/>
      <c r="F12" s="105"/>
      <c r="G12" s="105"/>
      <c r="H12" s="105"/>
      <c r="I12" s="105"/>
      <c r="J12" s="105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4"/>
      <c r="V12" s="94"/>
      <c r="W12" s="94"/>
      <c r="X12" s="94"/>
      <c r="Y12" s="94"/>
      <c r="Z12" s="94"/>
      <c r="AA12" s="94"/>
      <c r="AB12" s="94"/>
      <c r="AC12" s="94"/>
      <c r="AD12" s="101"/>
      <c r="AE12" s="94"/>
      <c r="AF12" s="102"/>
      <c r="AG12" s="102"/>
      <c r="AH12" s="102"/>
      <c r="AI12" s="2"/>
    </row>
    <row r="13" spans="1:46" s="1" customFormat="1" ht="66" customHeight="1" x14ac:dyDescent="0.3">
      <c r="B13" s="98"/>
      <c r="C13" s="98"/>
      <c r="D13" s="78" t="s">
        <v>30</v>
      </c>
      <c r="E13" s="78" t="s">
        <v>30</v>
      </c>
      <c r="F13" s="78" t="s">
        <v>30</v>
      </c>
      <c r="G13" s="78" t="s">
        <v>30</v>
      </c>
      <c r="H13" s="78" t="s">
        <v>30</v>
      </c>
      <c r="I13" s="78" t="s">
        <v>30</v>
      </c>
      <c r="J13" s="78" t="s">
        <v>30</v>
      </c>
      <c r="K13" s="79" t="s">
        <v>31</v>
      </c>
      <c r="L13" s="80" t="s">
        <v>30</v>
      </c>
      <c r="M13" s="80" t="s">
        <v>32</v>
      </c>
      <c r="N13" s="80" t="s">
        <v>30</v>
      </c>
      <c r="O13" s="80" t="s">
        <v>32</v>
      </c>
      <c r="P13" s="80" t="s">
        <v>30</v>
      </c>
      <c r="Q13" s="80" t="s">
        <v>32</v>
      </c>
      <c r="R13" s="80" t="s">
        <v>30</v>
      </c>
      <c r="S13" s="80" t="s">
        <v>33</v>
      </c>
      <c r="T13" s="80" t="s">
        <v>30</v>
      </c>
      <c r="U13" s="47" t="s">
        <v>30</v>
      </c>
      <c r="V13" s="48" t="s">
        <v>30</v>
      </c>
      <c r="W13" s="47" t="s">
        <v>30</v>
      </c>
      <c r="X13" s="47" t="s">
        <v>30</v>
      </c>
      <c r="Y13" s="45" t="s">
        <v>30</v>
      </c>
      <c r="Z13" s="47" t="s">
        <v>30</v>
      </c>
      <c r="AA13" s="47" t="s">
        <v>30</v>
      </c>
      <c r="AB13" s="47" t="s">
        <v>30</v>
      </c>
      <c r="AC13" s="47" t="s">
        <v>30</v>
      </c>
      <c r="AD13" s="45" t="s">
        <v>30</v>
      </c>
      <c r="AE13" s="47" t="s">
        <v>30</v>
      </c>
      <c r="AF13" s="102"/>
      <c r="AG13" s="102"/>
      <c r="AH13" s="102"/>
      <c r="AI13" s="2"/>
    </row>
    <row r="14" spans="1:46" s="9" customFormat="1" ht="46.5" customHeight="1" x14ac:dyDescent="0.4">
      <c r="B14" s="47">
        <v>1</v>
      </c>
      <c r="C14" s="47">
        <v>2</v>
      </c>
      <c r="D14" s="47">
        <v>3</v>
      </c>
      <c r="E14" s="47">
        <v>4</v>
      </c>
      <c r="F14" s="47">
        <v>5</v>
      </c>
      <c r="G14" s="47">
        <v>6</v>
      </c>
      <c r="H14" s="47">
        <v>7</v>
      </c>
      <c r="I14" s="47">
        <v>8</v>
      </c>
      <c r="J14" s="47">
        <v>9</v>
      </c>
      <c r="K14" s="46">
        <v>10</v>
      </c>
      <c r="L14" s="47">
        <v>11</v>
      </c>
      <c r="M14" s="47">
        <v>12</v>
      </c>
      <c r="N14" s="47">
        <v>13</v>
      </c>
      <c r="O14" s="47">
        <v>14</v>
      </c>
      <c r="P14" s="47">
        <v>15</v>
      </c>
      <c r="Q14" s="47">
        <v>16</v>
      </c>
      <c r="R14" s="47">
        <v>17</v>
      </c>
      <c r="S14" s="47">
        <v>18</v>
      </c>
      <c r="T14" s="47">
        <v>19</v>
      </c>
      <c r="U14" s="47">
        <v>20</v>
      </c>
      <c r="V14" s="47">
        <v>21</v>
      </c>
      <c r="W14" s="47">
        <v>22</v>
      </c>
      <c r="X14" s="47">
        <v>23</v>
      </c>
      <c r="Y14" s="47">
        <v>24</v>
      </c>
      <c r="Z14" s="47">
        <v>25</v>
      </c>
      <c r="AA14" s="47">
        <v>26</v>
      </c>
      <c r="AB14" s="47">
        <v>27</v>
      </c>
      <c r="AC14" s="47">
        <v>28</v>
      </c>
      <c r="AD14" s="47">
        <v>29</v>
      </c>
      <c r="AE14" s="47">
        <v>30</v>
      </c>
      <c r="AF14" s="47">
        <v>31</v>
      </c>
      <c r="AG14" s="47">
        <v>32</v>
      </c>
      <c r="AH14" s="47">
        <v>33</v>
      </c>
      <c r="AI14" s="10"/>
    </row>
    <row r="15" spans="1:46" s="4" customFormat="1" ht="99.75" customHeight="1" x14ac:dyDescent="0.55000000000000004">
      <c r="B15" s="95" t="s">
        <v>72</v>
      </c>
      <c r="C15" s="96"/>
      <c r="D15" s="69">
        <f>[1]Реестр!C9</f>
        <v>26597638.940000001</v>
      </c>
      <c r="E15" s="69">
        <f>[1]Реестр!D9</f>
        <v>0</v>
      </c>
      <c r="F15" s="69">
        <f>[1]Реестр!E9</f>
        <v>0</v>
      </c>
      <c r="G15" s="69">
        <f>[1]Реестр!F9</f>
        <v>0</v>
      </c>
      <c r="H15" s="69">
        <f>[1]Реестр!G9</f>
        <v>0</v>
      </c>
      <c r="I15" s="69">
        <f>[1]Реестр!H9</f>
        <v>4507188.75</v>
      </c>
      <c r="J15" s="69">
        <f>[1]Реестр!I9</f>
        <v>0</v>
      </c>
      <c r="K15" s="69">
        <f>[1]Реестр!J9</f>
        <v>6</v>
      </c>
      <c r="L15" s="69">
        <f>[1]Реестр!K9</f>
        <v>12703637.84</v>
      </c>
      <c r="M15" s="69">
        <f>[1]Реестр!L9</f>
        <v>386.2</v>
      </c>
      <c r="N15" s="69">
        <f>[1]Реестр!M9</f>
        <v>2075284.04</v>
      </c>
      <c r="O15" s="69">
        <f>[1]Реестр!N9</f>
        <v>0</v>
      </c>
      <c r="P15" s="69">
        <f>[1]Реестр!O9</f>
        <v>0</v>
      </c>
      <c r="Q15" s="69">
        <f>[1]Реестр!P9</f>
        <v>2995.9</v>
      </c>
      <c r="R15" s="69">
        <f>[1]Реестр!Q9</f>
        <v>6762936.7800000003</v>
      </c>
      <c r="S15" s="69">
        <f>[1]Реестр!R9</f>
        <v>0</v>
      </c>
      <c r="T15" s="69">
        <f>[1]Реестр!S9</f>
        <v>0</v>
      </c>
      <c r="U15" s="69">
        <f>[1]Реестр!T9</f>
        <v>0</v>
      </c>
      <c r="V15" s="69">
        <f>[1]Реестр!U9</f>
        <v>0</v>
      </c>
      <c r="W15" s="69">
        <f>[1]Реестр!V9</f>
        <v>0</v>
      </c>
      <c r="X15" s="69">
        <f>[1]Реестр!W9</f>
        <v>0</v>
      </c>
      <c r="Y15" s="69">
        <f>[1]Реестр!X9</f>
        <v>0</v>
      </c>
      <c r="Z15" s="69">
        <f>[1]Реестр!Y9</f>
        <v>0</v>
      </c>
      <c r="AA15" s="69">
        <f>[1]Реестр!Z9</f>
        <v>0</v>
      </c>
      <c r="AB15" s="69">
        <f>[1]Реестр!AA9</f>
        <v>0</v>
      </c>
      <c r="AC15" s="69">
        <f>[1]Реестр!AB9</f>
        <v>200181.14</v>
      </c>
      <c r="AD15" s="33">
        <f>[1]Реестр!AC9</f>
        <v>348410.39</v>
      </c>
      <c r="AE15" s="69">
        <f>[1]Реестр!AD9</f>
        <v>0</v>
      </c>
      <c r="AF15" s="70" t="str">
        <f>[1]Реестр!AE9</f>
        <v>Х</v>
      </c>
      <c r="AG15" s="70" t="str">
        <f>[1]Реестр!AF9</f>
        <v>Х</v>
      </c>
      <c r="AH15" s="71" t="str">
        <f>[1]Реестр!AG9</f>
        <v>Х</v>
      </c>
      <c r="AT15" s="4" t="e">
        <f>VLOOKUP(C15,AW:AX,2,FALSE)</f>
        <v>#N/A</v>
      </c>
    </row>
    <row r="16" spans="1:46" s="4" customFormat="1" ht="38.25" x14ac:dyDescent="0.55000000000000004">
      <c r="A16" s="4">
        <v>1</v>
      </c>
      <c r="B16" s="25">
        <f>SUBTOTAL(103,$A16:A$16)</f>
        <v>1</v>
      </c>
      <c r="C16" s="26" t="str">
        <f>[2]Реестр!C10</f>
        <v>Радужный г, 1-й кв-л, 13</v>
      </c>
      <c r="D16" s="69">
        <f>[1]Реестр!C10</f>
        <v>2106413.2999999998</v>
      </c>
      <c r="E16" s="69">
        <f>[1]Реестр!D10</f>
        <v>0</v>
      </c>
      <c r="F16" s="69">
        <f>[1]Реестр!E10</f>
        <v>0</v>
      </c>
      <c r="G16" s="69">
        <f>[1]Реестр!F10</f>
        <v>0</v>
      </c>
      <c r="H16" s="69">
        <f>[1]Реестр!G10</f>
        <v>0</v>
      </c>
      <c r="I16" s="69">
        <f>[1]Реестр!H10</f>
        <v>0</v>
      </c>
      <c r="J16" s="69">
        <f>[1]Реестр!I10</f>
        <v>0</v>
      </c>
      <c r="K16" s="69">
        <f>[1]Реестр!J10</f>
        <v>0</v>
      </c>
      <c r="L16" s="69">
        <f>[1]Реестр!K10</f>
        <v>0</v>
      </c>
      <c r="M16" s="69">
        <f>[1]Реестр!L10</f>
        <v>386.2</v>
      </c>
      <c r="N16" s="69">
        <f>[1]Реестр!M10</f>
        <v>2075284.04</v>
      </c>
      <c r="O16" s="69">
        <f>[1]Реестр!N10</f>
        <v>0</v>
      </c>
      <c r="P16" s="69">
        <f>[1]Реестр!O10</f>
        <v>0</v>
      </c>
      <c r="Q16" s="69">
        <f>[1]Реестр!P10</f>
        <v>0</v>
      </c>
      <c r="R16" s="69">
        <f>[1]Реестр!Q10</f>
        <v>0</v>
      </c>
      <c r="S16" s="69">
        <f>[1]Реестр!R10</f>
        <v>0</v>
      </c>
      <c r="T16" s="69">
        <f>[1]Реестр!S10</f>
        <v>0</v>
      </c>
      <c r="U16" s="69">
        <f>[1]Реестр!T10</f>
        <v>0</v>
      </c>
      <c r="V16" s="69">
        <f>[1]Реестр!U10</f>
        <v>0</v>
      </c>
      <c r="W16" s="69">
        <f>[1]Реестр!V10</f>
        <v>0</v>
      </c>
      <c r="X16" s="69">
        <f>[1]Реестр!W10</f>
        <v>0</v>
      </c>
      <c r="Y16" s="69">
        <f>[1]Реестр!X10</f>
        <v>0</v>
      </c>
      <c r="Z16" s="69">
        <f>[1]Реестр!Y10</f>
        <v>0</v>
      </c>
      <c r="AA16" s="69">
        <f>[1]Реестр!Z10</f>
        <v>0</v>
      </c>
      <c r="AB16" s="69">
        <f>[1]Реестр!AA10</f>
        <v>0</v>
      </c>
      <c r="AC16" s="69">
        <f>[1]Реестр!AB10</f>
        <v>31129.26</v>
      </c>
      <c r="AD16" s="33">
        <f>[1]Реестр!AC10</f>
        <v>0</v>
      </c>
      <c r="AE16" s="69">
        <f>[1]Реестр!AD10</f>
        <v>0</v>
      </c>
      <c r="AF16" s="72" t="str">
        <f>[1]Реестр!AE10</f>
        <v>-</v>
      </c>
      <c r="AG16" s="72">
        <f>[1]Реестр!AF10</f>
        <v>2020</v>
      </c>
      <c r="AH16" s="73">
        <f>[1]Реестр!AG10</f>
        <v>2020</v>
      </c>
      <c r="AT16" s="4" t="e">
        <f>VLOOKUP(C16,AW:AX,2,FALSE)</f>
        <v>#N/A</v>
      </c>
    </row>
    <row r="17" spans="1:46" s="4" customFormat="1" ht="38.25" x14ac:dyDescent="0.55000000000000004">
      <c r="A17" s="4">
        <v>1</v>
      </c>
      <c r="B17" s="25">
        <f>SUBTOTAL(103,$A$16:A17)</f>
        <v>2</v>
      </c>
      <c r="C17" s="26" t="str">
        <f>[2]Реестр!C11</f>
        <v>Радужный г, 1-й кв-л, 37</v>
      </c>
      <c r="D17" s="69">
        <f>[1]Реестр!C11</f>
        <v>7038670.4199999999</v>
      </c>
      <c r="E17" s="69">
        <f>[1]Реестр!D11</f>
        <v>0</v>
      </c>
      <c r="F17" s="69">
        <f>[1]Реестр!E11</f>
        <v>0</v>
      </c>
      <c r="G17" s="69">
        <f>[1]Реестр!F11</f>
        <v>0</v>
      </c>
      <c r="H17" s="69">
        <f>[1]Реестр!G11</f>
        <v>0</v>
      </c>
      <c r="I17" s="69">
        <f>[1]Реестр!H11</f>
        <v>0</v>
      </c>
      <c r="J17" s="69">
        <f>[1]Реестр!I11</f>
        <v>0</v>
      </c>
      <c r="K17" s="69">
        <f>[1]Реестр!J11</f>
        <v>0</v>
      </c>
      <c r="L17" s="69">
        <f>[1]Реестр!K11</f>
        <v>0</v>
      </c>
      <c r="M17" s="69">
        <f>[1]Реестр!L11</f>
        <v>0</v>
      </c>
      <c r="N17" s="69">
        <f>[1]Реестр!M11</f>
        <v>0</v>
      </c>
      <c r="O17" s="69">
        <f>[1]Реестр!N11</f>
        <v>0</v>
      </c>
      <c r="P17" s="69">
        <f>[1]Реестр!O11</f>
        <v>0</v>
      </c>
      <c r="Q17" s="69">
        <f>[1]Реестр!P11</f>
        <v>2995.9</v>
      </c>
      <c r="R17" s="74">
        <f>[1]Реестр!Q11</f>
        <v>6762936.7800000003</v>
      </c>
      <c r="S17" s="69">
        <f>[1]Реестр!R11</f>
        <v>0</v>
      </c>
      <c r="T17" s="69">
        <f>[1]Реестр!S11</f>
        <v>0</v>
      </c>
      <c r="U17" s="69">
        <f>[1]Реестр!T11</f>
        <v>0</v>
      </c>
      <c r="V17" s="69">
        <f>[1]Реестр!U11</f>
        <v>0</v>
      </c>
      <c r="W17" s="69">
        <f>[1]Реестр!V11</f>
        <v>0</v>
      </c>
      <c r="X17" s="69">
        <f>[1]Реестр!W11</f>
        <v>0</v>
      </c>
      <c r="Y17" s="69">
        <f>[1]Реестр!X11</f>
        <v>0</v>
      </c>
      <c r="Z17" s="69">
        <f>[1]Реестр!Y11</f>
        <v>0</v>
      </c>
      <c r="AA17" s="69">
        <f>[1]Реестр!Z11</f>
        <v>0</v>
      </c>
      <c r="AB17" s="69">
        <f>[1]Реестр!AA11</f>
        <v>0</v>
      </c>
      <c r="AC17" s="69">
        <f>[1]Реестр!AB11</f>
        <v>101444.05</v>
      </c>
      <c r="AD17" s="34">
        <f>[1]Реестр!AC11</f>
        <v>174289.59</v>
      </c>
      <c r="AE17" s="69">
        <f>[1]Реестр!AD11</f>
        <v>0</v>
      </c>
      <c r="AF17" s="72">
        <f>[1]Реестр!AE11</f>
        <v>2020</v>
      </c>
      <c r="AG17" s="72">
        <f>[1]Реестр!AF11</f>
        <v>2020</v>
      </c>
      <c r="AH17" s="73">
        <f>[1]Реестр!AG11</f>
        <v>2020</v>
      </c>
      <c r="AT17" s="4" t="e">
        <f>VLOOKUP(C17,AW:AX,2,FALSE)</f>
        <v>#N/A</v>
      </c>
    </row>
    <row r="18" spans="1:46" s="4" customFormat="1" ht="41.25" customHeight="1" x14ac:dyDescent="0.55000000000000004">
      <c r="A18" s="4">
        <v>1</v>
      </c>
      <c r="B18" s="25">
        <f>SUBTOTAL(103,$A$16:A18)</f>
        <v>3</v>
      </c>
      <c r="C18" s="26" t="str">
        <f>[2]Реестр!C12</f>
        <v>Радужный г, 3-й кв-л, 19</v>
      </c>
      <c r="D18" s="69">
        <f>[1]Реестр!C12</f>
        <v>174120.8</v>
      </c>
      <c r="E18" s="69">
        <f>[1]Реестр!D12</f>
        <v>0</v>
      </c>
      <c r="F18" s="69">
        <f>[1]Реестр!E12</f>
        <v>0</v>
      </c>
      <c r="G18" s="69">
        <f>[1]Реестр!F12</f>
        <v>0</v>
      </c>
      <c r="H18" s="69">
        <f>[1]Реестр!G12</f>
        <v>0</v>
      </c>
      <c r="I18" s="69">
        <f>[1]Реестр!H12</f>
        <v>0</v>
      </c>
      <c r="J18" s="69">
        <f>[1]Реестр!I12</f>
        <v>0</v>
      </c>
      <c r="K18" s="69">
        <f>[1]Реестр!J12</f>
        <v>0</v>
      </c>
      <c r="L18" s="69">
        <f>[1]Реестр!K12</f>
        <v>0</v>
      </c>
      <c r="M18" s="69">
        <f>[1]Реестр!L12</f>
        <v>0</v>
      </c>
      <c r="N18" s="69">
        <f>[1]Реестр!M12</f>
        <v>0</v>
      </c>
      <c r="O18" s="69">
        <f>[1]Реестр!N12</f>
        <v>0</v>
      </c>
      <c r="P18" s="69">
        <f>[1]Реестр!O12</f>
        <v>0</v>
      </c>
      <c r="Q18" s="69">
        <f>[1]Реестр!P12</f>
        <v>0</v>
      </c>
      <c r="R18" s="69">
        <f>[1]Реестр!Q12</f>
        <v>0</v>
      </c>
      <c r="S18" s="69">
        <f>[1]Реестр!R12</f>
        <v>0</v>
      </c>
      <c r="T18" s="69">
        <f>[1]Реестр!S12</f>
        <v>0</v>
      </c>
      <c r="U18" s="69">
        <f>[1]Реестр!T12</f>
        <v>0</v>
      </c>
      <c r="V18" s="69">
        <f>[1]Реестр!U12</f>
        <v>0</v>
      </c>
      <c r="W18" s="69">
        <f>[1]Реестр!V12</f>
        <v>0</v>
      </c>
      <c r="X18" s="69">
        <f>[1]Реестр!W12</f>
        <v>0</v>
      </c>
      <c r="Y18" s="69">
        <f>[1]Реестр!X12</f>
        <v>0</v>
      </c>
      <c r="Z18" s="69">
        <f>[1]Реестр!Y12</f>
        <v>0</v>
      </c>
      <c r="AA18" s="69">
        <f>[1]Реестр!Z12</f>
        <v>0</v>
      </c>
      <c r="AB18" s="69">
        <f>[1]Реестр!AA12</f>
        <v>0</v>
      </c>
      <c r="AC18" s="69">
        <f>[1]Реестр!AB12</f>
        <v>0</v>
      </c>
      <c r="AD18" s="33">
        <f>[1]Реестр!AC12</f>
        <v>174120.8</v>
      </c>
      <c r="AE18" s="69">
        <f>[1]Реестр!AD12</f>
        <v>0</v>
      </c>
      <c r="AF18" s="72">
        <f>[1]Реестр!AE12</f>
        <v>2020</v>
      </c>
      <c r="AG18" s="72" t="str">
        <f>[1]Реестр!AF12</f>
        <v>-</v>
      </c>
      <c r="AH18" s="73" t="str">
        <f>[1]Реестр!AG12</f>
        <v>-</v>
      </c>
      <c r="AT18" s="4" t="e">
        <f>VLOOKUP(C18,AW:AX,2,FALSE)</f>
        <v>#N/A</v>
      </c>
    </row>
    <row r="19" spans="1:46" s="4" customFormat="1" ht="38.25" x14ac:dyDescent="0.55000000000000004">
      <c r="A19" s="4">
        <v>1</v>
      </c>
      <c r="B19" s="25">
        <f>SUBTOTAL(103,$A$16:A19)</f>
        <v>4</v>
      </c>
      <c r="C19" s="26" t="str">
        <f>[2]Реестр!C13</f>
        <v>Радужный г, 1-й кв-л, 17</v>
      </c>
      <c r="D19" s="69">
        <f>[1]Реестр!C13</f>
        <v>4574796.58</v>
      </c>
      <c r="E19" s="69">
        <f>[1]Реестр!D13</f>
        <v>0</v>
      </c>
      <c r="F19" s="69">
        <f>[1]Реестр!E13</f>
        <v>0</v>
      </c>
      <c r="G19" s="69">
        <f>[1]Реестр!F13</f>
        <v>0</v>
      </c>
      <c r="H19" s="69">
        <f>[1]Реестр!G13</f>
        <v>0</v>
      </c>
      <c r="I19" s="69">
        <f>[1]Реестр!H13</f>
        <v>4507188.75</v>
      </c>
      <c r="J19" s="69">
        <f>[1]Реестр!I13</f>
        <v>0</v>
      </c>
      <c r="K19" s="69">
        <f>[1]Реестр!J13</f>
        <v>0</v>
      </c>
      <c r="L19" s="69">
        <f>[1]Реестр!K13</f>
        <v>0</v>
      </c>
      <c r="M19" s="69">
        <f>[1]Реестр!L13</f>
        <v>0</v>
      </c>
      <c r="N19" s="69">
        <f>[1]Реестр!M13</f>
        <v>0</v>
      </c>
      <c r="O19" s="69">
        <f>[1]Реестр!N13</f>
        <v>0</v>
      </c>
      <c r="P19" s="69">
        <f>[1]Реестр!O13</f>
        <v>0</v>
      </c>
      <c r="Q19" s="69">
        <f>[1]Реестр!P13</f>
        <v>0</v>
      </c>
      <c r="R19" s="69">
        <f>[1]Реестр!Q13</f>
        <v>0</v>
      </c>
      <c r="S19" s="69">
        <f>[1]Реестр!R13</f>
        <v>0</v>
      </c>
      <c r="T19" s="69">
        <f>[1]Реестр!S13</f>
        <v>0</v>
      </c>
      <c r="U19" s="69">
        <f>[1]Реестр!T13</f>
        <v>0</v>
      </c>
      <c r="V19" s="69">
        <f>[1]Реестр!U13</f>
        <v>0</v>
      </c>
      <c r="W19" s="69">
        <f>[1]Реестр!V13</f>
        <v>0</v>
      </c>
      <c r="X19" s="69">
        <f>[1]Реестр!W13</f>
        <v>0</v>
      </c>
      <c r="Y19" s="69">
        <f>[1]Реестр!X13</f>
        <v>0</v>
      </c>
      <c r="Z19" s="69">
        <f>[1]Реестр!Y13</f>
        <v>0</v>
      </c>
      <c r="AA19" s="69">
        <f>[1]Реестр!Z13</f>
        <v>0</v>
      </c>
      <c r="AB19" s="69">
        <f>[1]Реестр!AA13</f>
        <v>0</v>
      </c>
      <c r="AC19" s="69">
        <f>[1]Реестр!AB13</f>
        <v>67607.83</v>
      </c>
      <c r="AD19" s="33">
        <f>[1]Реестр!AC13</f>
        <v>0</v>
      </c>
      <c r="AE19" s="69">
        <f>[1]Реестр!AD13</f>
        <v>0</v>
      </c>
      <c r="AF19" s="72" t="str">
        <f>[1]Реестр!AE13</f>
        <v>-</v>
      </c>
      <c r="AG19" s="72">
        <f>[1]Реестр!AF13</f>
        <v>2020</v>
      </c>
      <c r="AH19" s="73">
        <f>[1]Реестр!AG13</f>
        <v>2020</v>
      </c>
    </row>
    <row r="20" spans="1:46" s="4" customFormat="1" ht="38.25" x14ac:dyDescent="0.55000000000000004">
      <c r="A20" s="4">
        <v>1</v>
      </c>
      <c r="B20" s="25">
        <f>SUBTOTAL(103,$A$16:A20)</f>
        <v>5</v>
      </c>
      <c r="C20" s="26" t="str">
        <f>[2]Реестр!C14</f>
        <v>Радужный г, 9-й кв-л, 8</v>
      </c>
      <c r="D20" s="69">
        <f>[1]Реестр!C14</f>
        <v>4570000</v>
      </c>
      <c r="E20" s="69">
        <f>[1]Реестр!D14</f>
        <v>0</v>
      </c>
      <c r="F20" s="69">
        <f>[1]Реестр!E14</f>
        <v>0</v>
      </c>
      <c r="G20" s="69">
        <f>[1]Реестр!F14</f>
        <v>0</v>
      </c>
      <c r="H20" s="69">
        <f>[1]Реестр!G14</f>
        <v>0</v>
      </c>
      <c r="I20" s="69">
        <f>[1]Реестр!H14</f>
        <v>0</v>
      </c>
      <c r="J20" s="69">
        <f>[1]Реестр!I14</f>
        <v>0</v>
      </c>
      <c r="K20" s="69">
        <f>[1]Реестр!J14</f>
        <v>2</v>
      </c>
      <c r="L20" s="69">
        <f>[1]Реестр!K14</f>
        <v>4570000</v>
      </c>
      <c r="M20" s="69">
        <f>[1]Реестр!L14</f>
        <v>0</v>
      </c>
      <c r="N20" s="69">
        <f>[1]Реестр!M14</f>
        <v>0</v>
      </c>
      <c r="O20" s="69">
        <f>[1]Реестр!N14</f>
        <v>0</v>
      </c>
      <c r="P20" s="69">
        <f>[1]Реестр!O14</f>
        <v>0</v>
      </c>
      <c r="Q20" s="69">
        <f>[1]Реестр!P14</f>
        <v>0</v>
      </c>
      <c r="R20" s="69">
        <f>[1]Реестр!Q14</f>
        <v>0</v>
      </c>
      <c r="S20" s="69">
        <f>[1]Реестр!R14</f>
        <v>0</v>
      </c>
      <c r="T20" s="69">
        <f>[1]Реестр!S14</f>
        <v>0</v>
      </c>
      <c r="U20" s="69">
        <f>[1]Реестр!T14</f>
        <v>0</v>
      </c>
      <c r="V20" s="69">
        <f>[1]Реестр!U14</f>
        <v>0</v>
      </c>
      <c r="W20" s="69">
        <f>[1]Реестр!V14</f>
        <v>0</v>
      </c>
      <c r="X20" s="69">
        <f>[1]Реестр!W14</f>
        <v>0</v>
      </c>
      <c r="Y20" s="69">
        <f>[1]Реестр!X14</f>
        <v>0</v>
      </c>
      <c r="Z20" s="69">
        <f>[1]Реестр!Y14</f>
        <v>0</v>
      </c>
      <c r="AA20" s="69">
        <f>[1]Реестр!Z14</f>
        <v>0</v>
      </c>
      <c r="AB20" s="69">
        <f>[1]Реестр!AA14</f>
        <v>0</v>
      </c>
      <c r="AC20" s="69">
        <f>[1]Реестр!AB14</f>
        <v>0</v>
      </c>
      <c r="AD20" s="33">
        <f>[1]Реестр!AC14</f>
        <v>0</v>
      </c>
      <c r="AE20" s="69">
        <f>[1]Реестр!AD14</f>
        <v>0</v>
      </c>
      <c r="AF20" s="72" t="str">
        <f>[1]Реестр!AE14</f>
        <v>-</v>
      </c>
      <c r="AG20" s="72">
        <f>[1]Реестр!AF14</f>
        <v>2020</v>
      </c>
      <c r="AH20" s="73" t="str">
        <f>[1]Реестр!AG14</f>
        <v>-</v>
      </c>
    </row>
    <row r="21" spans="1:46" s="4" customFormat="1" ht="38.25" x14ac:dyDescent="0.55000000000000004">
      <c r="A21" s="4">
        <v>1</v>
      </c>
      <c r="B21" s="25">
        <f>SUBTOTAL(103,$A$16:A21)</f>
        <v>6</v>
      </c>
      <c r="C21" s="26" t="str">
        <f>[2]Реестр!C15</f>
        <v>Радужный г, 1-й кв-л, 20</v>
      </c>
      <c r="D21" s="69">
        <f>[1]Реестр!C15</f>
        <v>8133637.8399999999</v>
      </c>
      <c r="E21" s="69">
        <f>[1]Реестр!D15</f>
        <v>0</v>
      </c>
      <c r="F21" s="69">
        <f>[1]Реестр!E15</f>
        <v>0</v>
      </c>
      <c r="G21" s="69">
        <f>[1]Реестр!F15</f>
        <v>0</v>
      </c>
      <c r="H21" s="69">
        <f>[1]Реестр!G15</f>
        <v>0</v>
      </c>
      <c r="I21" s="69">
        <f>[1]Реестр!H15</f>
        <v>0</v>
      </c>
      <c r="J21" s="69">
        <f>[1]Реестр!I15</f>
        <v>0</v>
      </c>
      <c r="K21" s="69">
        <f>[1]Реестр!J15</f>
        <v>4</v>
      </c>
      <c r="L21" s="75">
        <f>[1]Реестр!K15</f>
        <v>8133637.8399999999</v>
      </c>
      <c r="M21" s="69">
        <f>[1]Реестр!L15</f>
        <v>0</v>
      </c>
      <c r="N21" s="69">
        <f>[1]Реестр!M15</f>
        <v>0</v>
      </c>
      <c r="O21" s="69">
        <f>[1]Реестр!N15</f>
        <v>0</v>
      </c>
      <c r="P21" s="69">
        <f>[1]Реестр!O15</f>
        <v>0</v>
      </c>
      <c r="Q21" s="69">
        <f>[1]Реестр!P15</f>
        <v>0</v>
      </c>
      <c r="R21" s="69">
        <f>[1]Реестр!Q15</f>
        <v>0</v>
      </c>
      <c r="S21" s="69">
        <f>[1]Реестр!R15</f>
        <v>0</v>
      </c>
      <c r="T21" s="69">
        <f>[1]Реестр!S15</f>
        <v>0</v>
      </c>
      <c r="U21" s="69">
        <f>[1]Реестр!T15</f>
        <v>0</v>
      </c>
      <c r="V21" s="69">
        <f>[1]Реестр!U15</f>
        <v>0</v>
      </c>
      <c r="W21" s="69">
        <f>[1]Реестр!V15</f>
        <v>0</v>
      </c>
      <c r="X21" s="69">
        <f>[1]Реестр!W15</f>
        <v>0</v>
      </c>
      <c r="Y21" s="69">
        <f>[1]Реестр!X15</f>
        <v>0</v>
      </c>
      <c r="Z21" s="69">
        <f>[1]Реестр!Y15</f>
        <v>0</v>
      </c>
      <c r="AA21" s="69">
        <f>[1]Реестр!Z15</f>
        <v>0</v>
      </c>
      <c r="AB21" s="69">
        <f>[1]Реестр!AA15</f>
        <v>0</v>
      </c>
      <c r="AC21" s="69">
        <f>[1]Реестр!AB15</f>
        <v>0</v>
      </c>
      <c r="AD21" s="33">
        <f>[1]Реестр!AC15</f>
        <v>0</v>
      </c>
      <c r="AE21" s="69">
        <f>[1]Реестр!AD15</f>
        <v>0</v>
      </c>
      <c r="AF21" s="72" t="str">
        <f>[1]Реестр!AE15</f>
        <v>-</v>
      </c>
      <c r="AG21" s="72">
        <f>[1]Реестр!AF15</f>
        <v>2020</v>
      </c>
      <c r="AH21" s="73" t="str">
        <f>[1]Реестр!AG15</f>
        <v>-</v>
      </c>
    </row>
    <row r="22" spans="1:46" s="8" customFormat="1" ht="72.75" customHeight="1" x14ac:dyDescent="0.55000000000000004">
      <c r="B22" s="95" t="s">
        <v>70</v>
      </c>
      <c r="C22" s="96"/>
      <c r="D22" s="69">
        <f>[1]Реестр!C16</f>
        <v>47943565.089999996</v>
      </c>
      <c r="E22" s="69">
        <f>[1]Реестр!D16</f>
        <v>1687981.85</v>
      </c>
      <c r="F22" s="69">
        <f>[1]Реестр!E16</f>
        <v>3794416.2800000003</v>
      </c>
      <c r="G22" s="69">
        <f>[1]Реестр!F16</f>
        <v>8172581.8799999999</v>
      </c>
      <c r="H22" s="69">
        <f>[1]Реестр!G16</f>
        <v>3136482.6500000004</v>
      </c>
      <c r="I22" s="69">
        <f>[1]Реестр!H16</f>
        <v>1605699.19</v>
      </c>
      <c r="J22" s="69">
        <f>[1]Реестр!I16</f>
        <v>0</v>
      </c>
      <c r="K22" s="69">
        <f>[1]Реестр!J16</f>
        <v>4</v>
      </c>
      <c r="L22" s="69">
        <f>[1]Реестр!K16</f>
        <v>8863212</v>
      </c>
      <c r="M22" s="69">
        <f>[1]Реестр!L16</f>
        <v>0</v>
      </c>
      <c r="N22" s="69">
        <f>[1]Реестр!M16</f>
        <v>0</v>
      </c>
      <c r="O22" s="69">
        <f>[1]Реестр!N16</f>
        <v>0</v>
      </c>
      <c r="P22" s="69">
        <f>[1]Реестр!O16</f>
        <v>0</v>
      </c>
      <c r="Q22" s="69">
        <f>[1]Реестр!P16</f>
        <v>11072.9</v>
      </c>
      <c r="R22" s="69">
        <f>[1]Реестр!Q16</f>
        <v>19484959.420000002</v>
      </c>
      <c r="S22" s="69">
        <f>[1]Реестр!R16</f>
        <v>0</v>
      </c>
      <c r="T22" s="69">
        <f>[1]Реестр!S16</f>
        <v>0</v>
      </c>
      <c r="U22" s="69">
        <f>[1]Реестр!T16</f>
        <v>0</v>
      </c>
      <c r="V22" s="69">
        <f>[1]Реестр!U16</f>
        <v>0</v>
      </c>
      <c r="W22" s="69">
        <f>[1]Реестр!V16</f>
        <v>0</v>
      </c>
      <c r="X22" s="69">
        <f>[1]Реестр!W16</f>
        <v>0</v>
      </c>
      <c r="Y22" s="69">
        <f>[1]Реестр!X16</f>
        <v>0</v>
      </c>
      <c r="Z22" s="69">
        <f>[1]Реестр!Y16</f>
        <v>0</v>
      </c>
      <c r="AA22" s="69">
        <f>[1]Реестр!Z16</f>
        <v>0</v>
      </c>
      <c r="AB22" s="69">
        <f>[1]Реестр!AA16</f>
        <v>0</v>
      </c>
      <c r="AC22" s="69">
        <f>[1]Реестр!AB16</f>
        <v>568231.82000000007</v>
      </c>
      <c r="AD22" s="33">
        <f>[1]Реестр!AC16</f>
        <v>630000</v>
      </c>
      <c r="AE22" s="69">
        <f>[1]Реестр!AD16</f>
        <v>0</v>
      </c>
      <c r="AF22" s="70" t="str">
        <f>[1]Реестр!AE16</f>
        <v>Х</v>
      </c>
      <c r="AG22" s="70" t="str">
        <f>[1]Реестр!AF16</f>
        <v>Х</v>
      </c>
      <c r="AH22" s="71" t="str">
        <f>[1]Реестр!AG16</f>
        <v>Х</v>
      </c>
    </row>
    <row r="23" spans="1:46" s="8" customFormat="1" ht="38.25" x14ac:dyDescent="0.55000000000000004">
      <c r="B23" s="43">
        <v>1</v>
      </c>
      <c r="C23" s="43" t="str">
        <f>[2]Реестр!C17</f>
        <v>Радужный г, 1-й кв-л, 26</v>
      </c>
      <c r="D23" s="76">
        <f>[1]Реестр!C17</f>
        <v>8993212</v>
      </c>
      <c r="E23" s="76">
        <f>[1]Реестр!D17</f>
        <v>0</v>
      </c>
      <c r="F23" s="76">
        <f>[1]Реестр!E17</f>
        <v>0</v>
      </c>
      <c r="G23" s="76">
        <f>[1]Реестр!F17</f>
        <v>0</v>
      </c>
      <c r="H23" s="76">
        <f>[1]Реестр!G17</f>
        <v>0</v>
      </c>
      <c r="I23" s="76">
        <f>[1]Реестр!H17</f>
        <v>0</v>
      </c>
      <c r="J23" s="76">
        <f>[1]Реестр!I17</f>
        <v>0</v>
      </c>
      <c r="K23" s="76">
        <f>[1]Реестр!J17</f>
        <v>4</v>
      </c>
      <c r="L23" s="76">
        <f>[1]Реестр!K17</f>
        <v>8863212</v>
      </c>
      <c r="M23" s="76">
        <f>[1]Реестр!L17</f>
        <v>0</v>
      </c>
      <c r="N23" s="76">
        <f>[1]Реестр!M17</f>
        <v>0</v>
      </c>
      <c r="O23" s="76">
        <f>[1]Реестр!N17</f>
        <v>0</v>
      </c>
      <c r="P23" s="76">
        <f>[1]Реестр!O17</f>
        <v>0</v>
      </c>
      <c r="Q23" s="76">
        <f>[1]Реестр!P17</f>
        <v>0</v>
      </c>
      <c r="R23" s="76">
        <f>[1]Реестр!Q17</f>
        <v>0</v>
      </c>
      <c r="S23" s="76">
        <f>[1]Реестр!R17</f>
        <v>0</v>
      </c>
      <c r="T23" s="76">
        <f>[1]Реестр!S17</f>
        <v>0</v>
      </c>
      <c r="U23" s="76">
        <f>[1]Реестр!T17</f>
        <v>0</v>
      </c>
      <c r="V23" s="76">
        <f>[1]Реестр!U17</f>
        <v>0</v>
      </c>
      <c r="W23" s="76">
        <f>[1]Реестр!V17</f>
        <v>0</v>
      </c>
      <c r="X23" s="76">
        <f>[1]Реестр!W17</f>
        <v>0</v>
      </c>
      <c r="Y23" s="76">
        <f>[1]Реестр!X17</f>
        <v>0</v>
      </c>
      <c r="Z23" s="76">
        <f>[1]Реестр!Y17</f>
        <v>0</v>
      </c>
      <c r="AA23" s="76">
        <f>[1]Реестр!Z17</f>
        <v>0</v>
      </c>
      <c r="AB23" s="76">
        <f>[1]Реестр!AA17</f>
        <v>0</v>
      </c>
      <c r="AC23" s="76">
        <f>[1]Реестр!AB17</f>
        <v>0</v>
      </c>
      <c r="AD23" s="44">
        <f>[1]Реестр!AC17</f>
        <v>130000</v>
      </c>
      <c r="AE23" s="76">
        <f>[1]Реестр!AD17</f>
        <v>0</v>
      </c>
      <c r="AF23" s="77">
        <f>[1]Реестр!AE17</f>
        <v>2021</v>
      </c>
      <c r="AG23" s="77">
        <f>[1]Реестр!AF17</f>
        <v>2021</v>
      </c>
      <c r="AH23" s="77" t="str">
        <f>[1]Реестр!AG17</f>
        <v>-</v>
      </c>
    </row>
    <row r="24" spans="1:46" s="8" customFormat="1" ht="38.25" x14ac:dyDescent="0.55000000000000004">
      <c r="B24" s="43">
        <v>2</v>
      </c>
      <c r="C24" s="43" t="str">
        <f>[2]Реестр!C18</f>
        <v>Радужный г, 1-й кв-л, 24</v>
      </c>
      <c r="D24" s="76">
        <f>[1]Реестр!C18</f>
        <v>7201018.8100000005</v>
      </c>
      <c r="E24" s="76">
        <f>[1]Реестр!D18</f>
        <v>601798.30000000005</v>
      </c>
      <c r="F24" s="76">
        <f>[1]Реестр!E18</f>
        <v>1360064.57</v>
      </c>
      <c r="G24" s="76">
        <f>[1]Реестр!F18</f>
        <v>2159210.9500000002</v>
      </c>
      <c r="H24" s="76">
        <f>[1]Реестр!G18</f>
        <v>1072260.3</v>
      </c>
      <c r="I24" s="76">
        <f>[1]Реестр!H18</f>
        <v>1605699.19</v>
      </c>
      <c r="J24" s="76">
        <f>[1]Реестр!I18</f>
        <v>0</v>
      </c>
      <c r="K24" s="76">
        <f>[1]Реестр!J18</f>
        <v>0</v>
      </c>
      <c r="L24" s="76">
        <f>[1]Реестр!K18</f>
        <v>0</v>
      </c>
      <c r="M24" s="76">
        <f>[1]Реестр!L18</f>
        <v>0</v>
      </c>
      <c r="N24" s="76">
        <f>[1]Реестр!M18</f>
        <v>0</v>
      </c>
      <c r="O24" s="76">
        <f>[1]Реестр!N18</f>
        <v>0</v>
      </c>
      <c r="P24" s="76">
        <f>[1]Реестр!O18</f>
        <v>0</v>
      </c>
      <c r="Q24" s="76">
        <f>[1]Реестр!P18</f>
        <v>0</v>
      </c>
      <c r="R24" s="76">
        <f>[1]Реестр!Q18</f>
        <v>0</v>
      </c>
      <c r="S24" s="76">
        <f>[1]Реестр!R18</f>
        <v>0</v>
      </c>
      <c r="T24" s="76">
        <f>[1]Реестр!S18</f>
        <v>0</v>
      </c>
      <c r="U24" s="76">
        <f>[1]Реестр!T18</f>
        <v>0</v>
      </c>
      <c r="V24" s="76">
        <f>[1]Реестр!U18</f>
        <v>0</v>
      </c>
      <c r="W24" s="76">
        <f>[1]Реестр!V18</f>
        <v>0</v>
      </c>
      <c r="X24" s="76">
        <f>[1]Реестр!W18</f>
        <v>0</v>
      </c>
      <c r="Y24" s="76">
        <f>[1]Реестр!X18</f>
        <v>0</v>
      </c>
      <c r="Z24" s="76">
        <f>[1]Реестр!Y18</f>
        <v>0</v>
      </c>
      <c r="AA24" s="76">
        <f>[1]Реестр!Z18</f>
        <v>0</v>
      </c>
      <c r="AB24" s="76">
        <f>[1]Реестр!AA18</f>
        <v>0</v>
      </c>
      <c r="AC24" s="76">
        <f>[1]Реестр!AB18</f>
        <v>101985.5</v>
      </c>
      <c r="AD24" s="44">
        <f>[1]Реестр!AC18</f>
        <v>300000</v>
      </c>
      <c r="AE24" s="76">
        <f>[1]Реестр!AD18</f>
        <v>0</v>
      </c>
      <c r="AF24" s="77">
        <f>[1]Реестр!AE18</f>
        <v>2021</v>
      </c>
      <c r="AG24" s="77">
        <f>[1]Реестр!AF18</f>
        <v>2021</v>
      </c>
      <c r="AH24" s="77">
        <f>[1]Реестр!AG18</f>
        <v>2021</v>
      </c>
    </row>
    <row r="25" spans="1:46" s="8" customFormat="1" ht="38.25" x14ac:dyDescent="0.55000000000000004">
      <c r="B25" s="43">
        <v>3</v>
      </c>
      <c r="C25" s="43" t="str">
        <f>[2]Реестр!C19</f>
        <v>Радужный г, 1-й кв-л, 7</v>
      </c>
      <c r="D25" s="76">
        <f>[1]Реестр!C19</f>
        <v>5661983.8399999999</v>
      </c>
      <c r="E25" s="76">
        <f>[1]Реестр!D19</f>
        <v>0</v>
      </c>
      <c r="F25" s="76">
        <f>[1]Реестр!E19</f>
        <v>0</v>
      </c>
      <c r="G25" s="76">
        <f>[1]Реестр!F19</f>
        <v>0</v>
      </c>
      <c r="H25" s="76">
        <f>[1]Реестр!G19</f>
        <v>0</v>
      </c>
      <c r="I25" s="76">
        <f>[1]Реестр!H19</f>
        <v>0</v>
      </c>
      <c r="J25" s="76">
        <f>[1]Реестр!I19</f>
        <v>0</v>
      </c>
      <c r="K25" s="76">
        <f>[1]Реестр!J19</f>
        <v>0</v>
      </c>
      <c r="L25" s="76">
        <f>[1]Реестр!K19</f>
        <v>0</v>
      </c>
      <c r="M25" s="76">
        <f>[1]Реестр!L19</f>
        <v>0</v>
      </c>
      <c r="N25" s="76">
        <f>[1]Реестр!M19</f>
        <v>0</v>
      </c>
      <c r="O25" s="76">
        <f>[1]Реестр!N19</f>
        <v>0</v>
      </c>
      <c r="P25" s="76">
        <f>[1]Реестр!O19</f>
        <v>0</v>
      </c>
      <c r="Q25" s="76">
        <f>[1]Реестр!P19</f>
        <v>2476.9</v>
      </c>
      <c r="R25" s="76">
        <f>[1]Реестр!Q19</f>
        <v>5381264.8700000001</v>
      </c>
      <c r="S25" s="76">
        <f>[1]Реестр!R19</f>
        <v>0</v>
      </c>
      <c r="T25" s="76">
        <f>[1]Реестр!S19</f>
        <v>0</v>
      </c>
      <c r="U25" s="76">
        <f>[1]Реестр!T19</f>
        <v>0</v>
      </c>
      <c r="V25" s="76">
        <f>[1]Реестр!U19</f>
        <v>0</v>
      </c>
      <c r="W25" s="76">
        <f>[1]Реестр!V19</f>
        <v>0</v>
      </c>
      <c r="X25" s="76">
        <f>[1]Реестр!W19</f>
        <v>0</v>
      </c>
      <c r="Y25" s="76">
        <f>[1]Реестр!X19</f>
        <v>0</v>
      </c>
      <c r="Z25" s="76">
        <f>[1]Реестр!Y19</f>
        <v>0</v>
      </c>
      <c r="AA25" s="76">
        <f>[1]Реестр!Z19</f>
        <v>0</v>
      </c>
      <c r="AB25" s="76">
        <f>[1]Реестр!AA19</f>
        <v>0</v>
      </c>
      <c r="AC25" s="76">
        <f>[1]Реестр!AB19</f>
        <v>80718.97</v>
      </c>
      <c r="AD25" s="44">
        <f>[1]Реестр!AC19</f>
        <v>200000</v>
      </c>
      <c r="AE25" s="76">
        <f>[1]Реестр!AD19</f>
        <v>0</v>
      </c>
      <c r="AF25" s="77">
        <f>[1]Реестр!AE19</f>
        <v>2021</v>
      </c>
      <c r="AG25" s="77">
        <f>[1]Реестр!AF19</f>
        <v>2021</v>
      </c>
      <c r="AH25" s="77">
        <f>[1]Реестр!AG19</f>
        <v>2021</v>
      </c>
    </row>
    <row r="26" spans="1:46" s="8" customFormat="1" ht="38.25" x14ac:dyDescent="0.55000000000000004">
      <c r="B26" s="43">
        <v>4</v>
      </c>
      <c r="C26" s="43" t="s">
        <v>114</v>
      </c>
      <c r="D26" s="76">
        <f>[1]Реестр!C20</f>
        <v>11772100.469999999</v>
      </c>
      <c r="E26" s="76">
        <f>[1]Реестр!D20</f>
        <v>1086183.55</v>
      </c>
      <c r="F26" s="76">
        <f>[1]Реестр!E20</f>
        <v>2434351.71</v>
      </c>
      <c r="G26" s="76">
        <f>[1]Реестр!F20</f>
        <v>6013370.9299999997</v>
      </c>
      <c r="H26" s="76">
        <f>[1]Реестр!G20</f>
        <v>2064222.35</v>
      </c>
      <c r="I26" s="76">
        <f>[1]Реестр!H20</f>
        <v>0</v>
      </c>
      <c r="J26" s="76">
        <f>[1]Реестр!I20</f>
        <v>0</v>
      </c>
      <c r="K26" s="76">
        <f>[1]Реестр!J20</f>
        <v>0</v>
      </c>
      <c r="L26" s="76">
        <f>[1]Реестр!K20</f>
        <v>0</v>
      </c>
      <c r="M26" s="76">
        <f>[1]Реестр!L20</f>
        <v>0</v>
      </c>
      <c r="N26" s="76">
        <f>[1]Реестр!M20</f>
        <v>0</v>
      </c>
      <c r="O26" s="76">
        <f>[1]Реестр!N20</f>
        <v>0</v>
      </c>
      <c r="P26" s="76">
        <f>[1]Реестр!O20</f>
        <v>0</v>
      </c>
      <c r="Q26" s="76">
        <f>[1]Реестр!P20</f>
        <v>0</v>
      </c>
      <c r="R26" s="76">
        <f>[1]Реестр!Q20</f>
        <v>0</v>
      </c>
      <c r="S26" s="76">
        <f>[1]Реестр!R20</f>
        <v>0</v>
      </c>
      <c r="T26" s="76">
        <f>[1]Реестр!S20</f>
        <v>0</v>
      </c>
      <c r="U26" s="76">
        <f>[1]Реестр!T20</f>
        <v>0</v>
      </c>
      <c r="V26" s="76">
        <f>[1]Реестр!U20</f>
        <v>0</v>
      </c>
      <c r="W26" s="76">
        <f>[1]Реестр!V20</f>
        <v>0</v>
      </c>
      <c r="X26" s="76">
        <f>[1]Реестр!W20</f>
        <v>0</v>
      </c>
      <c r="Y26" s="76">
        <f>[1]Реестр!X20</f>
        <v>0</v>
      </c>
      <c r="Z26" s="76">
        <f>[1]Реестр!Y20</f>
        <v>0</v>
      </c>
      <c r="AA26" s="76">
        <f>[1]Реестр!Z20</f>
        <v>0</v>
      </c>
      <c r="AB26" s="76">
        <f>[1]Реестр!AA20</f>
        <v>0</v>
      </c>
      <c r="AC26" s="76">
        <f>[1]Реестр!AB20</f>
        <v>173971.93</v>
      </c>
      <c r="AD26" s="44">
        <f>[1]Реестр!AC20</f>
        <v>0</v>
      </c>
      <c r="AE26" s="76">
        <f>[1]Реестр!AD20</f>
        <v>0</v>
      </c>
      <c r="AF26" s="77" t="str">
        <f>[1]Реестр!AE20</f>
        <v>-</v>
      </c>
      <c r="AG26" s="77">
        <f>[1]Реестр!AF20</f>
        <v>2021</v>
      </c>
      <c r="AH26" s="77">
        <f>[1]Реестр!AG20</f>
        <v>2021</v>
      </c>
    </row>
    <row r="27" spans="1:46" s="8" customFormat="1" ht="38.25" x14ac:dyDescent="0.55000000000000004">
      <c r="B27" s="43">
        <v>5</v>
      </c>
      <c r="C27" s="43" t="s">
        <v>115</v>
      </c>
      <c r="D27" s="76">
        <f>[1]Реестр!C21</f>
        <v>14315249.970000001</v>
      </c>
      <c r="E27" s="76">
        <f>[1]Реестр!D21</f>
        <v>0</v>
      </c>
      <c r="F27" s="76">
        <f>[1]Реестр!E21</f>
        <v>0</v>
      </c>
      <c r="G27" s="76">
        <f>[1]Реестр!F21</f>
        <v>0</v>
      </c>
      <c r="H27" s="76">
        <f>[1]Реестр!G21</f>
        <v>0</v>
      </c>
      <c r="I27" s="76">
        <f>[1]Реестр!H21</f>
        <v>0</v>
      </c>
      <c r="J27" s="76">
        <f>[1]Реестр!I21</f>
        <v>0</v>
      </c>
      <c r="K27" s="76">
        <f>[1]Реестр!J21</f>
        <v>0</v>
      </c>
      <c r="L27" s="76">
        <f>[1]Реестр!K21</f>
        <v>0</v>
      </c>
      <c r="M27" s="76">
        <f>[1]Реестр!L21</f>
        <v>0</v>
      </c>
      <c r="N27" s="76">
        <f>[1]Реестр!M21</f>
        <v>0</v>
      </c>
      <c r="O27" s="76">
        <f>[1]Реестр!N21</f>
        <v>0</v>
      </c>
      <c r="P27" s="76">
        <f>[1]Реестр!O21</f>
        <v>0</v>
      </c>
      <c r="Q27" s="76">
        <f>[1]Реестр!P21</f>
        <v>8596</v>
      </c>
      <c r="R27" s="76">
        <f>[1]Реестр!Q21</f>
        <v>14103694.550000001</v>
      </c>
      <c r="S27" s="76">
        <f>[1]Реестр!R21</f>
        <v>0</v>
      </c>
      <c r="T27" s="76">
        <f>[1]Реестр!S21</f>
        <v>0</v>
      </c>
      <c r="U27" s="76">
        <f>[1]Реестр!T21</f>
        <v>0</v>
      </c>
      <c r="V27" s="76">
        <f>[1]Реестр!U21</f>
        <v>0</v>
      </c>
      <c r="W27" s="76">
        <f>[1]Реестр!V21</f>
        <v>0</v>
      </c>
      <c r="X27" s="76">
        <f>[1]Реестр!W21</f>
        <v>0</v>
      </c>
      <c r="Y27" s="76">
        <f>[1]Реестр!X21</f>
        <v>0</v>
      </c>
      <c r="Z27" s="76">
        <f>[1]Реестр!Y21</f>
        <v>0</v>
      </c>
      <c r="AA27" s="76">
        <f>[1]Реестр!Z21</f>
        <v>0</v>
      </c>
      <c r="AB27" s="76">
        <f>[1]Реестр!AA21</f>
        <v>0</v>
      </c>
      <c r="AC27" s="76">
        <f>[1]Реестр!AB21</f>
        <v>211555.42</v>
      </c>
      <c r="AD27" s="44">
        <f>[1]Реестр!AC21</f>
        <v>0</v>
      </c>
      <c r="AE27" s="76">
        <f>[1]Реестр!AD21</f>
        <v>0</v>
      </c>
      <c r="AF27" s="76" t="str">
        <f>[1]Реестр!AE21</f>
        <v>-</v>
      </c>
      <c r="AG27" s="76">
        <f>[1]Реестр!AF21</f>
        <v>2021</v>
      </c>
      <c r="AH27" s="76">
        <f>[1]Реестр!AG21</f>
        <v>2021</v>
      </c>
    </row>
    <row r="28" spans="1:46" s="8" customFormat="1" ht="74.25" customHeight="1" x14ac:dyDescent="0.55000000000000004">
      <c r="B28" s="95" t="s">
        <v>71</v>
      </c>
      <c r="C28" s="96"/>
      <c r="D28" s="69">
        <f>[1]Реестр!C22</f>
        <v>21856214.649999999</v>
      </c>
      <c r="E28" s="69">
        <f>[1]Реестр!D22</f>
        <v>564251.4</v>
      </c>
      <c r="F28" s="69">
        <f>[1]Реестр!E22</f>
        <v>1368969.5</v>
      </c>
      <c r="G28" s="69">
        <f>[1]Реестр!F22</f>
        <v>1773880.4000000001</v>
      </c>
      <c r="H28" s="69">
        <f>[1]Реестр!G22</f>
        <v>1005360.8</v>
      </c>
      <c r="I28" s="69">
        <f>[1]Реестр!H22</f>
        <v>2430648.5</v>
      </c>
      <c r="J28" s="69">
        <f>[1]Реестр!I22</f>
        <v>0</v>
      </c>
      <c r="K28" s="69">
        <f>[1]Реестр!J22</f>
        <v>0</v>
      </c>
      <c r="L28" s="69">
        <f>[1]Реестр!K22</f>
        <v>0</v>
      </c>
      <c r="M28" s="69">
        <f>[1]Реестр!L22</f>
        <v>0</v>
      </c>
      <c r="N28" s="69">
        <f>[1]Реестр!M22</f>
        <v>0</v>
      </c>
      <c r="O28" s="69">
        <f>[1]Реестр!N22</f>
        <v>0</v>
      </c>
      <c r="P28" s="69">
        <f>[1]Реестр!O22</f>
        <v>0</v>
      </c>
      <c r="Q28" s="69">
        <f>[1]Реестр!P22</f>
        <v>7025.9</v>
      </c>
      <c r="R28" s="69">
        <f>[1]Реестр!Q22</f>
        <v>13897494.970000001</v>
      </c>
      <c r="S28" s="69">
        <f>[1]Реестр!R22</f>
        <v>0</v>
      </c>
      <c r="T28" s="69">
        <f>[1]Реестр!S22</f>
        <v>0</v>
      </c>
      <c r="U28" s="69">
        <f>[1]Реестр!T22</f>
        <v>0</v>
      </c>
      <c r="V28" s="69">
        <f>[1]Реестр!U22</f>
        <v>0</v>
      </c>
      <c r="W28" s="69">
        <f>[1]Реестр!V22</f>
        <v>0</v>
      </c>
      <c r="X28" s="69">
        <f>[1]Реестр!W22</f>
        <v>0</v>
      </c>
      <c r="Y28" s="69">
        <f>[1]Реестр!X22</f>
        <v>0</v>
      </c>
      <c r="Z28" s="69">
        <f>[1]Реестр!Y22</f>
        <v>0</v>
      </c>
      <c r="AA28" s="69">
        <f>[1]Реестр!Z22</f>
        <v>0</v>
      </c>
      <c r="AB28" s="69">
        <f>[1]Реестр!AA22</f>
        <v>0</v>
      </c>
      <c r="AC28" s="69">
        <f>[1]Реестр!AB22</f>
        <v>315609.08</v>
      </c>
      <c r="AD28" s="33">
        <f>[1]Реестр!AC22</f>
        <v>500000</v>
      </c>
      <c r="AE28" s="69">
        <f>[1]Реестр!AD22</f>
        <v>0</v>
      </c>
      <c r="AF28" s="70" t="str">
        <f>[1]Реестр!AE22</f>
        <v>Х</v>
      </c>
      <c r="AG28" s="70" t="str">
        <f>[1]Реестр!AF22</f>
        <v>Х</v>
      </c>
      <c r="AH28" s="71" t="str">
        <f>[1]Реестр!AG22</f>
        <v>Х</v>
      </c>
    </row>
    <row r="29" spans="1:46" s="8" customFormat="1" ht="38.25" x14ac:dyDescent="0.55000000000000004">
      <c r="B29" s="27">
        <v>1</v>
      </c>
      <c r="C29" s="26" t="s">
        <v>68</v>
      </c>
      <c r="D29" s="69">
        <f>[1]Реестр!C23</f>
        <v>7550257.2599999998</v>
      </c>
      <c r="E29" s="69">
        <f>[1]Реестр!D23</f>
        <v>564251.4</v>
      </c>
      <c r="F29" s="69">
        <f>[1]Реестр!E23</f>
        <v>1368969.5</v>
      </c>
      <c r="G29" s="69">
        <f>[1]Реестр!F23</f>
        <v>1773880.4000000001</v>
      </c>
      <c r="H29" s="69">
        <f>[1]Реестр!G23</f>
        <v>1005360.8</v>
      </c>
      <c r="I29" s="69">
        <f>[1]Реестр!H23</f>
        <v>2430648.5</v>
      </c>
      <c r="J29" s="69">
        <f>[1]Реестр!I23</f>
        <v>0</v>
      </c>
      <c r="K29" s="69">
        <f>[1]Реестр!J23</f>
        <v>0</v>
      </c>
      <c r="L29" s="69">
        <f>[1]Реестр!K23</f>
        <v>0</v>
      </c>
      <c r="M29" s="69">
        <f>[1]Реестр!L23</f>
        <v>0</v>
      </c>
      <c r="N29" s="69">
        <f>[1]Реестр!M23</f>
        <v>0</v>
      </c>
      <c r="O29" s="69">
        <f>[1]Реестр!N23</f>
        <v>0</v>
      </c>
      <c r="P29" s="69">
        <f>[1]Реестр!O23</f>
        <v>0</v>
      </c>
      <c r="Q29" s="69">
        <f>[1]Реестр!P23</f>
        <v>0</v>
      </c>
      <c r="R29" s="69">
        <f>[1]Реестр!Q23</f>
        <v>0</v>
      </c>
      <c r="S29" s="69">
        <f>[1]Реестр!R23</f>
        <v>0</v>
      </c>
      <c r="T29" s="69">
        <f>[1]Реестр!S23</f>
        <v>0</v>
      </c>
      <c r="U29" s="69">
        <f>[1]Реестр!T23</f>
        <v>0</v>
      </c>
      <c r="V29" s="69">
        <f>[1]Реестр!U23</f>
        <v>0</v>
      </c>
      <c r="W29" s="69">
        <f>[1]Реестр!V23</f>
        <v>0</v>
      </c>
      <c r="X29" s="69">
        <f>[1]Реестр!W23</f>
        <v>0</v>
      </c>
      <c r="Y29" s="69">
        <f>[1]Реестр!X23</f>
        <v>0</v>
      </c>
      <c r="Z29" s="69">
        <f>[1]Реестр!Y23</f>
        <v>0</v>
      </c>
      <c r="AA29" s="69">
        <f>[1]Реестр!Z23</f>
        <v>0</v>
      </c>
      <c r="AB29" s="69">
        <f>[1]Реестр!AA23</f>
        <v>0</v>
      </c>
      <c r="AC29" s="69">
        <f>[1]Реестр!AB23</f>
        <v>107146.66</v>
      </c>
      <c r="AD29" s="33">
        <f>[1]Реестр!AC23</f>
        <v>300000</v>
      </c>
      <c r="AE29" s="69">
        <f>[1]Реестр!AD23</f>
        <v>0</v>
      </c>
      <c r="AF29" s="72">
        <f>[1]Реестр!AE23</f>
        <v>2022</v>
      </c>
      <c r="AG29" s="72">
        <f>[1]Реестр!AF23</f>
        <v>2022</v>
      </c>
      <c r="AH29" s="73">
        <f>[1]Реестр!AG23</f>
        <v>2022</v>
      </c>
    </row>
    <row r="30" spans="1:46" s="8" customFormat="1" ht="38.25" x14ac:dyDescent="0.55000000000000004">
      <c r="B30" s="27">
        <v>2</v>
      </c>
      <c r="C30" s="26" t="s">
        <v>69</v>
      </c>
      <c r="D30" s="69">
        <f>[1]Реестр!C24</f>
        <v>14305957.390000001</v>
      </c>
      <c r="E30" s="69">
        <f>[1]Реестр!D24</f>
        <v>0</v>
      </c>
      <c r="F30" s="69">
        <f>[1]Реестр!E24</f>
        <v>0</v>
      </c>
      <c r="G30" s="69">
        <f>[1]Реестр!F24</f>
        <v>0</v>
      </c>
      <c r="H30" s="69">
        <f>[1]Реестр!G24</f>
        <v>0</v>
      </c>
      <c r="I30" s="69">
        <f>[1]Реестр!H24</f>
        <v>0</v>
      </c>
      <c r="J30" s="69">
        <f>[1]Реестр!I24</f>
        <v>0</v>
      </c>
      <c r="K30" s="69">
        <f>[1]Реестр!J24</f>
        <v>0</v>
      </c>
      <c r="L30" s="69">
        <f>[1]Реестр!K24</f>
        <v>0</v>
      </c>
      <c r="M30" s="69">
        <f>[1]Реестр!L24</f>
        <v>0</v>
      </c>
      <c r="N30" s="69">
        <f>[1]Реестр!M24</f>
        <v>0</v>
      </c>
      <c r="O30" s="69">
        <f>[1]Реестр!N24</f>
        <v>0</v>
      </c>
      <c r="P30" s="69">
        <f>[1]Реестр!O24</f>
        <v>0</v>
      </c>
      <c r="Q30" s="69">
        <f>[1]Реестр!P24</f>
        <v>7025.9</v>
      </c>
      <c r="R30" s="69">
        <f>[1]Реестр!Q24</f>
        <v>13897494.970000001</v>
      </c>
      <c r="S30" s="69">
        <f>[1]Реестр!R24</f>
        <v>0</v>
      </c>
      <c r="T30" s="69">
        <f>[1]Реестр!S24</f>
        <v>0</v>
      </c>
      <c r="U30" s="69">
        <f>[1]Реестр!T24</f>
        <v>0</v>
      </c>
      <c r="V30" s="69">
        <f>[1]Реестр!U24</f>
        <v>0</v>
      </c>
      <c r="W30" s="69">
        <f>[1]Реестр!V24</f>
        <v>0</v>
      </c>
      <c r="X30" s="69">
        <f>[1]Реестр!W24</f>
        <v>0</v>
      </c>
      <c r="Y30" s="69">
        <f>[1]Реестр!X24</f>
        <v>0</v>
      </c>
      <c r="Z30" s="69">
        <f>[1]Реестр!Y24</f>
        <v>0</v>
      </c>
      <c r="AA30" s="69">
        <f>[1]Реестр!Z24</f>
        <v>0</v>
      </c>
      <c r="AB30" s="69">
        <f>[1]Реестр!AA24</f>
        <v>0</v>
      </c>
      <c r="AC30" s="69">
        <f>[1]Реестр!AB24</f>
        <v>208462.42</v>
      </c>
      <c r="AD30" s="69">
        <f>[1]Реестр!AC24</f>
        <v>200000</v>
      </c>
      <c r="AE30" s="69">
        <f>[1]Реестр!AD24</f>
        <v>0</v>
      </c>
      <c r="AF30" s="72">
        <f>[1]Реестр!AE24</f>
        <v>2022</v>
      </c>
      <c r="AG30" s="72">
        <f>[1]Реестр!AF24</f>
        <v>2022</v>
      </c>
      <c r="AH30" s="73">
        <f>[1]Реестр!AG24</f>
        <v>2022</v>
      </c>
    </row>
    <row r="35" spans="2:40" ht="50.25" x14ac:dyDescent="0.7">
      <c r="B35" s="188" t="s">
        <v>116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</row>
    <row r="36" spans="2:40" ht="61.5" x14ac:dyDescent="0.8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</row>
    <row r="37" spans="2:40" ht="61.5" x14ac:dyDescent="0.85">
      <c r="B37" s="92" t="s">
        <v>91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</row>
  </sheetData>
  <mergeCells count="39">
    <mergeCell ref="B5:AN5"/>
    <mergeCell ref="J9:J12"/>
    <mergeCell ref="E9:E12"/>
    <mergeCell ref="F9:F12"/>
    <mergeCell ref="G9:G12"/>
    <mergeCell ref="AG7:AG13"/>
    <mergeCell ref="AH7:AH13"/>
    <mergeCell ref="E8:J8"/>
    <mergeCell ref="K8:L12"/>
    <mergeCell ref="M8:N12"/>
    <mergeCell ref="O8:P12"/>
    <mergeCell ref="H9:H12"/>
    <mergeCell ref="I9:I12"/>
    <mergeCell ref="W3:AN3"/>
    <mergeCell ref="AC8:AC12"/>
    <mergeCell ref="AD8:AD12"/>
    <mergeCell ref="Q8:R12"/>
    <mergeCell ref="S8:T12"/>
    <mergeCell ref="U8:U12"/>
    <mergeCell ref="Y8:Y12"/>
    <mergeCell ref="Z8:Z12"/>
    <mergeCell ref="AA8:AA12"/>
    <mergeCell ref="AB8:AB12"/>
    <mergeCell ref="V8:V12"/>
    <mergeCell ref="W8:W12"/>
    <mergeCell ref="X8:X12"/>
    <mergeCell ref="E7:T7"/>
    <mergeCell ref="AF7:AF13"/>
    <mergeCell ref="AG4:AN4"/>
    <mergeCell ref="B35:AN35"/>
    <mergeCell ref="B37:AN37"/>
    <mergeCell ref="U7:AE7"/>
    <mergeCell ref="AE8:AE12"/>
    <mergeCell ref="B15:C15"/>
    <mergeCell ref="B22:C22"/>
    <mergeCell ref="B28:C28"/>
    <mergeCell ref="B7:B13"/>
    <mergeCell ref="C7:C13"/>
    <mergeCell ref="D7:D12"/>
  </mergeCells>
  <pageMargins left="0.25" right="0.25" top="0.75" bottom="0.75" header="0.3" footer="0.3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topLeftCell="A13" zoomScale="50" zoomScaleNormal="50" workbookViewId="0">
      <selection activeCell="M6" sqref="M6:M9"/>
    </sheetView>
  </sheetViews>
  <sheetFormatPr defaultRowHeight="15" x14ac:dyDescent="0.25"/>
  <cols>
    <col min="1" max="1" width="12.5703125" customWidth="1"/>
    <col min="2" max="2" width="66.28515625" customWidth="1"/>
    <col min="3" max="3" width="15.85546875" customWidth="1"/>
    <col min="4" max="4" width="17.85546875" customWidth="1"/>
    <col min="5" max="5" width="35.5703125" customWidth="1"/>
    <col min="6" max="6" width="16.85546875" customWidth="1"/>
    <col min="7" max="7" width="17" customWidth="1"/>
    <col min="8" max="8" width="23.85546875" customWidth="1"/>
    <col min="9" max="9" width="22.5703125" customWidth="1"/>
    <col min="10" max="10" width="26.140625" customWidth="1"/>
    <col min="11" max="11" width="26.7109375" customWidth="1"/>
    <col min="12" max="12" width="24.140625" customWidth="1"/>
    <col min="13" max="13" width="35.7109375" customWidth="1"/>
    <col min="14" max="14" width="64.28515625" customWidth="1"/>
    <col min="15" max="15" width="35" customWidth="1"/>
    <col min="16" max="16" width="18.140625" hidden="1" customWidth="1"/>
    <col min="17" max="17" width="23.7109375" hidden="1" customWidth="1"/>
    <col min="18" max="18" width="25.85546875" hidden="1" customWidth="1"/>
    <col min="19" max="19" width="26.28515625" customWidth="1"/>
    <col min="20" max="20" width="18.85546875" customWidth="1"/>
    <col min="21" max="21" width="15.7109375" bestFit="1" customWidth="1"/>
  </cols>
  <sheetData>
    <row r="1" spans="1:21" ht="31.5" x14ac:dyDescent="0.5">
      <c r="A1" s="3"/>
      <c r="B1" s="3"/>
      <c r="C1" s="3"/>
      <c r="D1" s="3"/>
      <c r="E1" s="110"/>
      <c r="F1" s="110"/>
      <c r="G1" s="3"/>
      <c r="H1" s="3"/>
      <c r="I1" s="3"/>
      <c r="J1" s="3"/>
      <c r="K1" s="11"/>
      <c r="L1" s="12"/>
      <c r="M1" s="111" t="s">
        <v>92</v>
      </c>
      <c r="N1" s="111"/>
      <c r="O1" s="111"/>
      <c r="P1" s="111"/>
      <c r="Q1" s="111"/>
      <c r="R1" s="111"/>
      <c r="S1" s="111"/>
      <c r="T1" s="111"/>
      <c r="U1" s="111"/>
    </row>
    <row r="2" spans="1:21" ht="56.25" customHeight="1" x14ac:dyDescent="0.25">
      <c r="A2" s="3"/>
      <c r="B2" s="3"/>
      <c r="C2" s="3"/>
      <c r="D2" s="3"/>
      <c r="E2" s="13"/>
      <c r="F2" s="3"/>
      <c r="G2" s="3"/>
      <c r="H2" s="3"/>
      <c r="I2" s="3"/>
      <c r="J2" s="3"/>
      <c r="K2" s="11"/>
      <c r="L2" s="12"/>
      <c r="M2" s="112" t="s">
        <v>93</v>
      </c>
      <c r="N2" s="112"/>
      <c r="O2" s="112"/>
      <c r="P2" s="112"/>
      <c r="Q2" s="112"/>
      <c r="R2" s="112"/>
      <c r="S2" s="112"/>
      <c r="T2" s="112"/>
      <c r="U2" s="112"/>
    </row>
    <row r="3" spans="1:21" ht="61.5" customHeight="1" x14ac:dyDescent="0.25">
      <c r="A3" s="3"/>
      <c r="B3" s="3"/>
      <c r="C3" s="3"/>
      <c r="D3" s="3"/>
      <c r="E3" s="13"/>
      <c r="F3" s="3"/>
      <c r="G3" s="3"/>
      <c r="H3" s="3"/>
      <c r="I3" s="3"/>
      <c r="J3" s="3"/>
      <c r="K3" s="11"/>
      <c r="L3" s="12"/>
      <c r="M3" s="112"/>
      <c r="N3" s="112"/>
      <c r="O3" s="112"/>
      <c r="P3" s="112"/>
      <c r="Q3" s="112"/>
      <c r="R3" s="112"/>
      <c r="S3" s="112"/>
      <c r="T3" s="112"/>
      <c r="U3" s="112"/>
    </row>
    <row r="4" spans="1:21" ht="79.5" customHeight="1" x14ac:dyDescent="0.25">
      <c r="A4" s="3"/>
      <c r="B4" s="3"/>
      <c r="C4" s="3"/>
      <c r="D4" s="3"/>
      <c r="E4" s="13"/>
      <c r="F4" s="3"/>
      <c r="G4" s="3"/>
      <c r="H4" s="3"/>
      <c r="I4" s="3"/>
      <c r="J4" s="3"/>
      <c r="K4" s="11"/>
      <c r="L4" s="12"/>
      <c r="M4" s="112" t="s">
        <v>119</v>
      </c>
      <c r="N4" s="112"/>
      <c r="O4" s="112"/>
      <c r="P4" s="112"/>
      <c r="Q4" s="112"/>
      <c r="R4" s="112"/>
      <c r="S4" s="112"/>
      <c r="T4" s="112"/>
      <c r="U4" s="112"/>
    </row>
    <row r="5" spans="1:21" ht="90" customHeight="1" x14ac:dyDescent="0.25">
      <c r="A5" s="113" t="s">
        <v>94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30.5" customHeight="1" x14ac:dyDescent="0.25">
      <c r="A6" s="117" t="s">
        <v>0</v>
      </c>
      <c r="B6" s="117" t="s">
        <v>35</v>
      </c>
      <c r="C6" s="117" t="s">
        <v>36</v>
      </c>
      <c r="D6" s="117"/>
      <c r="E6" s="116" t="s">
        <v>37</v>
      </c>
      <c r="F6" s="116" t="s">
        <v>38</v>
      </c>
      <c r="G6" s="116" t="s">
        <v>39</v>
      </c>
      <c r="H6" s="116" t="s">
        <v>40</v>
      </c>
      <c r="I6" s="117" t="s">
        <v>41</v>
      </c>
      <c r="J6" s="117"/>
      <c r="K6" s="119" t="s">
        <v>42</v>
      </c>
      <c r="L6" s="121" t="s">
        <v>43</v>
      </c>
      <c r="M6" s="121" t="s">
        <v>44</v>
      </c>
      <c r="N6" s="117" t="s">
        <v>45</v>
      </c>
      <c r="O6" s="115" t="s">
        <v>46</v>
      </c>
      <c r="P6" s="115"/>
      <c r="Q6" s="115"/>
      <c r="R6" s="115"/>
      <c r="S6" s="114" t="s">
        <v>47</v>
      </c>
      <c r="T6" s="114" t="s">
        <v>48</v>
      </c>
    </row>
    <row r="7" spans="1:21" ht="118.5" customHeight="1" x14ac:dyDescent="0.25">
      <c r="A7" s="117"/>
      <c r="B7" s="117"/>
      <c r="C7" s="116" t="s">
        <v>49</v>
      </c>
      <c r="D7" s="116" t="s">
        <v>50</v>
      </c>
      <c r="E7" s="117"/>
      <c r="F7" s="117"/>
      <c r="G7" s="117"/>
      <c r="H7" s="117"/>
      <c r="I7" s="116" t="s">
        <v>51</v>
      </c>
      <c r="J7" s="116" t="s">
        <v>52</v>
      </c>
      <c r="K7" s="120"/>
      <c r="L7" s="121"/>
      <c r="M7" s="121"/>
      <c r="N7" s="117"/>
      <c r="O7" s="114" t="s">
        <v>51</v>
      </c>
      <c r="P7" s="114" t="s">
        <v>53</v>
      </c>
      <c r="Q7" s="114" t="s">
        <v>54</v>
      </c>
      <c r="R7" s="114" t="s">
        <v>55</v>
      </c>
      <c r="S7" s="115"/>
      <c r="T7" s="115"/>
    </row>
    <row r="8" spans="1:21" ht="255.7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20"/>
      <c r="L8" s="121"/>
      <c r="M8" s="121"/>
      <c r="N8" s="117"/>
      <c r="O8" s="115"/>
      <c r="P8" s="114"/>
      <c r="Q8" s="114"/>
      <c r="R8" s="114"/>
      <c r="S8" s="115"/>
      <c r="T8" s="115"/>
    </row>
    <row r="9" spans="1:21" ht="30.75" x14ac:dyDescent="0.25">
      <c r="A9" s="118"/>
      <c r="B9" s="118"/>
      <c r="C9" s="118"/>
      <c r="D9" s="118"/>
      <c r="E9" s="117"/>
      <c r="F9" s="118"/>
      <c r="G9" s="118"/>
      <c r="H9" s="81" t="s">
        <v>32</v>
      </c>
      <c r="I9" s="81" t="s">
        <v>32</v>
      </c>
      <c r="J9" s="81" t="s">
        <v>32</v>
      </c>
      <c r="K9" s="82" t="s">
        <v>56</v>
      </c>
      <c r="L9" s="121"/>
      <c r="M9" s="121"/>
      <c r="N9" s="118"/>
      <c r="O9" s="83" t="s">
        <v>30</v>
      </c>
      <c r="P9" s="83" t="s">
        <v>30</v>
      </c>
      <c r="Q9" s="83" t="s">
        <v>30</v>
      </c>
      <c r="R9" s="83" t="s">
        <v>30</v>
      </c>
      <c r="S9" s="83" t="s">
        <v>57</v>
      </c>
      <c r="T9" s="83" t="s">
        <v>57</v>
      </c>
    </row>
    <row r="10" spans="1:21" s="15" customFormat="1" ht="33.75" x14ac:dyDescent="0.5">
      <c r="A10" s="59">
        <v>1</v>
      </c>
      <c r="B10" s="59">
        <v>2</v>
      </c>
      <c r="C10" s="59">
        <v>3</v>
      </c>
      <c r="D10" s="59">
        <v>4</v>
      </c>
      <c r="E10" s="59">
        <v>5</v>
      </c>
      <c r="F10" s="59">
        <v>6</v>
      </c>
      <c r="G10" s="59">
        <v>7</v>
      </c>
      <c r="H10" s="59">
        <v>8</v>
      </c>
      <c r="I10" s="59">
        <v>9</v>
      </c>
      <c r="J10" s="59">
        <v>10</v>
      </c>
      <c r="K10" s="60">
        <v>11</v>
      </c>
      <c r="L10" s="59">
        <v>12</v>
      </c>
      <c r="M10" s="59">
        <v>13</v>
      </c>
      <c r="N10" s="59">
        <v>14</v>
      </c>
      <c r="O10" s="59">
        <v>15</v>
      </c>
      <c r="P10" s="59">
        <v>16</v>
      </c>
      <c r="Q10" s="59">
        <v>17</v>
      </c>
      <c r="R10" s="59">
        <v>18</v>
      </c>
      <c r="S10" s="59">
        <v>16</v>
      </c>
      <c r="T10" s="59">
        <v>17</v>
      </c>
    </row>
    <row r="11" spans="1:21" s="5" customFormat="1" ht="49.5" customHeight="1" x14ac:dyDescent="0.35">
      <c r="A11" s="106" t="s">
        <v>72</v>
      </c>
      <c r="B11" s="107"/>
      <c r="C11" s="49" t="s">
        <v>104</v>
      </c>
      <c r="D11" s="49" t="s">
        <v>104</v>
      </c>
      <c r="E11" s="49" t="s">
        <v>104</v>
      </c>
      <c r="F11" s="49" t="s">
        <v>104</v>
      </c>
      <c r="G11" s="49" t="s">
        <v>104</v>
      </c>
      <c r="H11" s="50">
        <f>SUM(H12:H17)</f>
        <v>42084.039999999994</v>
      </c>
      <c r="I11" s="50">
        <f>SUM(I12:I17)</f>
        <v>37181.1</v>
      </c>
      <c r="J11" s="50">
        <f>SUM(J12:J17)</f>
        <v>32818.75</v>
      </c>
      <c r="K11" s="51">
        <f>SUM(K12:K17)</f>
        <v>1883</v>
      </c>
      <c r="L11" s="49" t="s">
        <v>104</v>
      </c>
      <c r="M11" s="49" t="s">
        <v>104</v>
      </c>
      <c r="N11" s="52" t="s">
        <v>104</v>
      </c>
      <c r="O11" s="50">
        <f>SUM(O12:O17)</f>
        <v>26597638.940000001</v>
      </c>
      <c r="P11" s="50">
        <f>SUM(P12:P17)</f>
        <v>0</v>
      </c>
      <c r="Q11" s="50">
        <f>SUM(Q12:Q17)</f>
        <v>0</v>
      </c>
      <c r="R11" s="50">
        <v>26597638.940000001</v>
      </c>
      <c r="S11" s="53">
        <f>O11/H11</f>
        <v>632.01249072094799</v>
      </c>
      <c r="T11" s="53">
        <f>MAX(T12:T17)</f>
        <v>5973.5866551671261</v>
      </c>
    </row>
    <row r="12" spans="1:21" s="5" customFormat="1" ht="27.75" x14ac:dyDescent="0.4">
      <c r="A12" s="54">
        <v>1</v>
      </c>
      <c r="B12" s="55" t="str">
        <f>[2]Перечень!B7</f>
        <v>Радужный г, 1-й кв-л, 13</v>
      </c>
      <c r="C12" s="49">
        <v>1976</v>
      </c>
      <c r="D12" s="49">
        <v>2016</v>
      </c>
      <c r="E12" s="61" t="s">
        <v>105</v>
      </c>
      <c r="F12" s="49">
        <v>14</v>
      </c>
      <c r="G12" s="49">
        <v>1</v>
      </c>
      <c r="H12" s="53">
        <v>4634.7</v>
      </c>
      <c r="I12" s="53">
        <v>4158.8</v>
      </c>
      <c r="J12" s="53">
        <v>3879.6</v>
      </c>
      <c r="K12" s="51">
        <v>198</v>
      </c>
      <c r="L12" s="49" t="s">
        <v>106</v>
      </c>
      <c r="M12" s="49" t="s">
        <v>107</v>
      </c>
      <c r="N12" s="63" t="s">
        <v>108</v>
      </c>
      <c r="O12" s="53">
        <v>2106413.2999999998</v>
      </c>
      <c r="P12" s="53">
        <v>0</v>
      </c>
      <c r="Q12" s="53">
        <v>0</v>
      </c>
      <c r="R12" s="53">
        <v>2106413.2999999998</v>
      </c>
      <c r="S12" s="53">
        <v>454.48751807020949</v>
      </c>
      <c r="T12" s="53">
        <v>519.87551340971368</v>
      </c>
    </row>
    <row r="13" spans="1:21" s="5" customFormat="1" ht="27.75" x14ac:dyDescent="0.4">
      <c r="A13" s="54">
        <v>2</v>
      </c>
      <c r="B13" s="55" t="str">
        <f>[2]Перечень!B8</f>
        <v>Радужный г, 1-й кв-л, 37</v>
      </c>
      <c r="C13" s="49">
        <v>1983</v>
      </c>
      <c r="D13" s="49">
        <v>2016</v>
      </c>
      <c r="E13" s="61" t="s">
        <v>105</v>
      </c>
      <c r="F13" s="49">
        <v>5</v>
      </c>
      <c r="G13" s="49">
        <v>5</v>
      </c>
      <c r="H13" s="53">
        <v>3913.2000000000003</v>
      </c>
      <c r="I13" s="53">
        <v>3443.4</v>
      </c>
      <c r="J13" s="53">
        <v>3334.1</v>
      </c>
      <c r="K13" s="51">
        <v>163</v>
      </c>
      <c r="L13" s="49" t="s">
        <v>106</v>
      </c>
      <c r="M13" s="49" t="s">
        <v>107</v>
      </c>
      <c r="N13" s="63" t="s">
        <v>108</v>
      </c>
      <c r="O13" s="53">
        <v>7038670.4199999999</v>
      </c>
      <c r="P13" s="53">
        <v>0</v>
      </c>
      <c r="Q13" s="53">
        <v>0</v>
      </c>
      <c r="R13" s="53">
        <v>7038670.4199999999</v>
      </c>
      <c r="S13" s="53">
        <v>1798.6993815802923</v>
      </c>
      <c r="T13" s="53">
        <v>5973.5866551671261</v>
      </c>
    </row>
    <row r="14" spans="1:21" s="5" customFormat="1" ht="27.75" x14ac:dyDescent="0.4">
      <c r="A14" s="54">
        <v>3</v>
      </c>
      <c r="B14" s="55" t="str">
        <f>[2]Перечень!B9</f>
        <v>Радужный г, 3-й кв-л, 19</v>
      </c>
      <c r="C14" s="49">
        <v>1980</v>
      </c>
      <c r="D14" s="49">
        <v>2015</v>
      </c>
      <c r="E14" s="61" t="s">
        <v>105</v>
      </c>
      <c r="F14" s="49">
        <v>9</v>
      </c>
      <c r="G14" s="49">
        <v>5</v>
      </c>
      <c r="H14" s="53">
        <v>12180.699999999999</v>
      </c>
      <c r="I14" s="53">
        <v>10849.3</v>
      </c>
      <c r="J14" s="53">
        <v>10778.1</v>
      </c>
      <c r="K14" s="51">
        <v>498</v>
      </c>
      <c r="L14" s="49" t="s">
        <v>106</v>
      </c>
      <c r="M14" s="49" t="s">
        <v>107</v>
      </c>
      <c r="N14" s="63" t="s">
        <v>108</v>
      </c>
      <c r="O14" s="53">
        <v>174120.8</v>
      </c>
      <c r="P14" s="53">
        <v>0</v>
      </c>
      <c r="Q14" s="53">
        <v>0</v>
      </c>
      <c r="R14" s="53">
        <v>174120.8</v>
      </c>
      <c r="S14" s="53">
        <v>14.294810643066491</v>
      </c>
      <c r="T14" s="53">
        <v>14.294810643066491</v>
      </c>
    </row>
    <row r="15" spans="1:21" s="5" customFormat="1" ht="36" customHeight="1" x14ac:dyDescent="0.4">
      <c r="A15" s="54">
        <v>4</v>
      </c>
      <c r="B15" s="55" t="str">
        <f>[2]Перечень!B10</f>
        <v>Радужный г, 1-й кв-л, 17</v>
      </c>
      <c r="C15" s="49">
        <v>1979</v>
      </c>
      <c r="D15" s="49">
        <v>2016</v>
      </c>
      <c r="E15" s="61" t="s">
        <v>109</v>
      </c>
      <c r="F15" s="49">
        <v>9</v>
      </c>
      <c r="G15" s="49">
        <v>4</v>
      </c>
      <c r="H15" s="53">
        <v>7780.54</v>
      </c>
      <c r="I15" s="53">
        <v>7022.3</v>
      </c>
      <c r="J15" s="53">
        <v>6468.65</v>
      </c>
      <c r="K15" s="51">
        <v>388</v>
      </c>
      <c r="L15" s="49" t="s">
        <v>106</v>
      </c>
      <c r="M15" s="49" t="s">
        <v>107</v>
      </c>
      <c r="N15" s="63" t="s">
        <v>108</v>
      </c>
      <c r="O15" s="53">
        <v>4574796.58</v>
      </c>
      <c r="P15" s="53">
        <v>0</v>
      </c>
      <c r="Q15" s="53">
        <v>0</v>
      </c>
      <c r="R15" s="53">
        <v>4574796.58</v>
      </c>
      <c r="S15" s="53">
        <v>587.97931506039424</v>
      </c>
      <c r="T15" s="53">
        <v>795.31</v>
      </c>
    </row>
    <row r="16" spans="1:21" s="5" customFormat="1" ht="27.75" x14ac:dyDescent="0.4">
      <c r="A16" s="54">
        <v>5</v>
      </c>
      <c r="B16" s="55" t="str">
        <f>[2]Перечень!B11</f>
        <v>Радужный г, 9-й кв-л, 8</v>
      </c>
      <c r="C16" s="49">
        <v>1985</v>
      </c>
      <c r="D16" s="49">
        <v>2018</v>
      </c>
      <c r="E16" s="61" t="s">
        <v>110</v>
      </c>
      <c r="F16" s="49">
        <v>9</v>
      </c>
      <c r="G16" s="49">
        <v>1</v>
      </c>
      <c r="H16" s="53">
        <v>4711.6000000000004</v>
      </c>
      <c r="I16" s="53">
        <v>3875.8</v>
      </c>
      <c r="J16" s="53">
        <v>955.8</v>
      </c>
      <c r="K16" s="51">
        <v>354</v>
      </c>
      <c r="L16" s="49" t="s">
        <v>106</v>
      </c>
      <c r="M16" s="49" t="s">
        <v>107</v>
      </c>
      <c r="N16" s="63" t="s">
        <v>108</v>
      </c>
      <c r="O16" s="53">
        <v>4570000</v>
      </c>
      <c r="P16" s="53">
        <v>0</v>
      </c>
      <c r="Q16" s="53">
        <v>0</v>
      </c>
      <c r="R16" s="53">
        <v>4570000</v>
      </c>
      <c r="S16" s="53">
        <v>969.94651498429403</v>
      </c>
      <c r="T16" s="53">
        <v>1043.2973936666949</v>
      </c>
    </row>
    <row r="17" spans="1:20" s="5" customFormat="1" ht="34.5" customHeight="1" x14ac:dyDescent="0.4">
      <c r="A17" s="54">
        <v>6</v>
      </c>
      <c r="B17" s="55" t="str">
        <f>[2]Перечень!B12</f>
        <v>Радужный г, 1-й кв-л, 20</v>
      </c>
      <c r="C17" s="49">
        <v>1971</v>
      </c>
      <c r="D17" s="49">
        <v>2015</v>
      </c>
      <c r="E17" s="61" t="s">
        <v>110</v>
      </c>
      <c r="F17" s="49">
        <v>9</v>
      </c>
      <c r="G17" s="49">
        <v>4</v>
      </c>
      <c r="H17" s="53">
        <v>8863.2999999999993</v>
      </c>
      <c r="I17" s="53">
        <v>7831.5</v>
      </c>
      <c r="J17" s="53">
        <v>7402.5</v>
      </c>
      <c r="K17" s="51">
        <v>282</v>
      </c>
      <c r="L17" s="49" t="s">
        <v>106</v>
      </c>
      <c r="M17" s="49" t="s">
        <v>107</v>
      </c>
      <c r="N17" s="63" t="s">
        <v>108</v>
      </c>
      <c r="O17" s="53">
        <v>8133637.8399999999</v>
      </c>
      <c r="P17" s="53">
        <v>0</v>
      </c>
      <c r="Q17" s="53">
        <v>0</v>
      </c>
      <c r="R17" s="53">
        <v>8133637.8399999999</v>
      </c>
      <c r="S17" s="53">
        <v>917.67601683345936</v>
      </c>
      <c r="T17" s="53">
        <v>1109.2031184773166</v>
      </c>
    </row>
    <row r="18" spans="1:20" ht="43.5" customHeight="1" x14ac:dyDescent="0.25">
      <c r="A18" s="108" t="s">
        <v>70</v>
      </c>
      <c r="B18" s="109"/>
      <c r="C18" s="49" t="s">
        <v>104</v>
      </c>
      <c r="D18" s="49" t="s">
        <v>104</v>
      </c>
      <c r="E18" s="62" t="s">
        <v>104</v>
      </c>
      <c r="F18" s="49" t="s">
        <v>104</v>
      </c>
      <c r="G18" s="49" t="s">
        <v>104</v>
      </c>
      <c r="H18" s="50">
        <f>SUM(H19:H23)</f>
        <v>36347.64</v>
      </c>
      <c r="I18" s="50">
        <f t="shared" ref="I18:K18" si="0">SUM(I19:I23)</f>
        <v>32373.7</v>
      </c>
      <c r="J18" s="50">
        <f t="shared" si="0"/>
        <v>31391.65</v>
      </c>
      <c r="K18" s="51">
        <f t="shared" si="0"/>
        <v>1590</v>
      </c>
      <c r="L18" s="49" t="s">
        <v>104</v>
      </c>
      <c r="M18" s="49" t="s">
        <v>104</v>
      </c>
      <c r="N18" s="63" t="s">
        <v>104</v>
      </c>
      <c r="O18" s="50">
        <f>SUM(O19:O23)</f>
        <v>47943565.089999996</v>
      </c>
      <c r="P18" s="50">
        <f>SUM(P19:P21)</f>
        <v>0</v>
      </c>
      <c r="Q18" s="50">
        <f>SUM(Q19:Q21)</f>
        <v>0</v>
      </c>
      <c r="R18" s="50">
        <v>47943565.089999996</v>
      </c>
      <c r="S18" s="53">
        <f t="shared" ref="S18:S24" si="1">O18/H18</f>
        <v>1319.0282805155987</v>
      </c>
      <c r="T18" s="53">
        <f>MAX(T19:T23)</f>
        <v>5506.3531291305098</v>
      </c>
    </row>
    <row r="19" spans="1:20" ht="27.75" x14ac:dyDescent="0.4">
      <c r="A19" s="56">
        <f>'1'!B23</f>
        <v>1</v>
      </c>
      <c r="B19" s="56" t="str">
        <f>'1'!C23</f>
        <v>Радужный г, 1-й кв-л, 26</v>
      </c>
      <c r="C19" s="49">
        <v>1982</v>
      </c>
      <c r="D19" s="49">
        <v>2015</v>
      </c>
      <c r="E19" s="61" t="s">
        <v>109</v>
      </c>
      <c r="F19" s="49">
        <v>9</v>
      </c>
      <c r="G19" s="49">
        <v>4</v>
      </c>
      <c r="H19" s="50">
        <v>8597</v>
      </c>
      <c r="I19" s="50">
        <v>7716.1</v>
      </c>
      <c r="J19" s="50">
        <v>7419.5</v>
      </c>
      <c r="K19" s="51">
        <v>358</v>
      </c>
      <c r="L19" s="49" t="s">
        <v>106</v>
      </c>
      <c r="M19" s="49" t="s">
        <v>107</v>
      </c>
      <c r="N19" s="63" t="s">
        <v>108</v>
      </c>
      <c r="O19" s="53">
        <v>8993212</v>
      </c>
      <c r="P19" s="53">
        <v>0</v>
      </c>
      <c r="Q19" s="53">
        <v>0</v>
      </c>
      <c r="R19" s="53">
        <v>8993212</v>
      </c>
      <c r="S19" s="53">
        <v>1046.0872397347912</v>
      </c>
      <c r="T19" s="53">
        <v>1143.561707572409</v>
      </c>
    </row>
    <row r="20" spans="1:20" ht="37.5" customHeight="1" x14ac:dyDescent="0.4">
      <c r="A20" s="56">
        <f>'1'!B24</f>
        <v>2</v>
      </c>
      <c r="B20" s="56" t="str">
        <f>'1'!C24</f>
        <v>Радужный г, 1-й кв-л, 24</v>
      </c>
      <c r="C20" s="49">
        <v>1981</v>
      </c>
      <c r="D20" s="49">
        <v>2015</v>
      </c>
      <c r="E20" s="61" t="s">
        <v>109</v>
      </c>
      <c r="F20" s="49">
        <v>5</v>
      </c>
      <c r="G20" s="49">
        <v>5</v>
      </c>
      <c r="H20" s="50">
        <v>3967.3</v>
      </c>
      <c r="I20" s="50">
        <v>3426.1</v>
      </c>
      <c r="J20" s="50">
        <v>3426.1</v>
      </c>
      <c r="K20" s="51">
        <v>178</v>
      </c>
      <c r="L20" s="49" t="s">
        <v>106</v>
      </c>
      <c r="M20" s="49" t="s">
        <v>107</v>
      </c>
      <c r="N20" s="63" t="s">
        <v>111</v>
      </c>
      <c r="O20" s="53">
        <v>7201018.8100000005</v>
      </c>
      <c r="P20" s="53">
        <v>0</v>
      </c>
      <c r="Q20" s="53">
        <v>0</v>
      </c>
      <c r="R20" s="53">
        <v>7201018.8100000005</v>
      </c>
      <c r="S20" s="53">
        <v>1815.093088498475</v>
      </c>
      <c r="T20" s="53">
        <v>4586.9399999999996</v>
      </c>
    </row>
    <row r="21" spans="1:20" ht="27.75" x14ac:dyDescent="0.4">
      <c r="A21" s="56">
        <f>'1'!B25</f>
        <v>3</v>
      </c>
      <c r="B21" s="56" t="str">
        <f>'1'!C25</f>
        <v>Радужный г, 1-й кв-л, 7</v>
      </c>
      <c r="C21" s="49">
        <v>1973</v>
      </c>
      <c r="D21" s="49">
        <v>2017</v>
      </c>
      <c r="E21" s="61" t="s">
        <v>109</v>
      </c>
      <c r="F21" s="49">
        <v>5</v>
      </c>
      <c r="G21" s="49">
        <v>5</v>
      </c>
      <c r="H21" s="50">
        <v>3822.1</v>
      </c>
      <c r="I21" s="50">
        <v>3359.9</v>
      </c>
      <c r="J21" s="50">
        <v>3299.3</v>
      </c>
      <c r="K21" s="51">
        <v>168</v>
      </c>
      <c r="L21" s="49" t="s">
        <v>106</v>
      </c>
      <c r="M21" s="49" t="s">
        <v>107</v>
      </c>
      <c r="N21" s="63" t="s">
        <v>111</v>
      </c>
      <c r="O21" s="53">
        <v>5661983.8399999999</v>
      </c>
      <c r="P21" s="53">
        <v>0</v>
      </c>
      <c r="Q21" s="53">
        <v>0</v>
      </c>
      <c r="R21" s="53">
        <v>5661983.8399999999</v>
      </c>
      <c r="S21" s="53">
        <v>1481.3803511158787</v>
      </c>
      <c r="T21" s="53">
        <v>5056.4571070877264</v>
      </c>
    </row>
    <row r="22" spans="1:20" ht="27.75" x14ac:dyDescent="0.4">
      <c r="A22" s="56">
        <f>'1'!B26</f>
        <v>4</v>
      </c>
      <c r="B22" s="56" t="str">
        <f>'1'!C26</f>
        <v>Радужный г, 1-й кв-л, 17</v>
      </c>
      <c r="C22" s="49">
        <v>1979</v>
      </c>
      <c r="D22" s="49">
        <v>2016</v>
      </c>
      <c r="E22" s="61" t="s">
        <v>109</v>
      </c>
      <c r="F22" s="49">
        <v>9</v>
      </c>
      <c r="G22" s="49">
        <v>4</v>
      </c>
      <c r="H22" s="50">
        <v>7780.54</v>
      </c>
      <c r="I22" s="50">
        <v>7022.3</v>
      </c>
      <c r="J22" s="50">
        <v>6468.65</v>
      </c>
      <c r="K22" s="51">
        <v>388</v>
      </c>
      <c r="L22" s="49" t="s">
        <v>106</v>
      </c>
      <c r="M22" s="49" t="s">
        <v>107</v>
      </c>
      <c r="N22" s="63" t="s">
        <v>108</v>
      </c>
      <c r="O22" s="53">
        <v>11772100.469999999</v>
      </c>
      <c r="P22" s="53">
        <v>0</v>
      </c>
      <c r="Q22" s="53">
        <v>0</v>
      </c>
      <c r="R22" s="53">
        <v>11772100.469999999</v>
      </c>
      <c r="S22" s="53">
        <v>1513.0184370236511</v>
      </c>
      <c r="T22" s="53">
        <v>3791.6299999999997</v>
      </c>
    </row>
    <row r="23" spans="1:20" ht="39" customHeight="1" x14ac:dyDescent="0.4">
      <c r="A23" s="56">
        <f>'1'!B27</f>
        <v>5</v>
      </c>
      <c r="B23" s="56" t="str">
        <f>'1'!C27</f>
        <v>Радужный г, 1-й кв-л, 19</v>
      </c>
      <c r="C23" s="49">
        <v>1980</v>
      </c>
      <c r="D23" s="49">
        <v>2015</v>
      </c>
      <c r="E23" s="61" t="s">
        <v>105</v>
      </c>
      <c r="F23" s="49">
        <v>9</v>
      </c>
      <c r="G23" s="49">
        <v>5</v>
      </c>
      <c r="H23" s="50">
        <v>12180.699999999999</v>
      </c>
      <c r="I23" s="50">
        <v>10849.3</v>
      </c>
      <c r="J23" s="50">
        <v>10778.1</v>
      </c>
      <c r="K23" s="51">
        <v>498</v>
      </c>
      <c r="L23" s="49" t="s">
        <v>106</v>
      </c>
      <c r="M23" s="49" t="s">
        <v>107</v>
      </c>
      <c r="N23" s="63" t="s">
        <v>108</v>
      </c>
      <c r="O23" s="53">
        <v>14315249.970000001</v>
      </c>
      <c r="P23" s="53">
        <v>0</v>
      </c>
      <c r="Q23" s="53">
        <v>0</v>
      </c>
      <c r="R23" s="53">
        <v>14315249.970000001</v>
      </c>
      <c r="S23" s="53">
        <v>1175.2403367622553</v>
      </c>
      <c r="T23" s="53">
        <v>5506.3531291305098</v>
      </c>
    </row>
    <row r="24" spans="1:20" ht="33.75" customHeight="1" x14ac:dyDescent="0.25">
      <c r="A24" s="108" t="s">
        <v>71</v>
      </c>
      <c r="B24" s="109"/>
      <c r="C24" s="49" t="s">
        <v>104</v>
      </c>
      <c r="D24" s="49" t="s">
        <v>104</v>
      </c>
      <c r="E24" s="62" t="s">
        <v>104</v>
      </c>
      <c r="F24" s="49" t="s">
        <v>104</v>
      </c>
      <c r="G24" s="49" t="s">
        <v>104</v>
      </c>
      <c r="H24" s="50">
        <f>H25+H26</f>
        <v>13712.7</v>
      </c>
      <c r="I24" s="50">
        <f>I25+I26</f>
        <v>12166.6</v>
      </c>
      <c r="J24" s="50">
        <f>J25+J26</f>
        <v>11718.300000000001</v>
      </c>
      <c r="K24" s="51">
        <f>K25+K26</f>
        <v>336</v>
      </c>
      <c r="L24" s="49" t="s">
        <v>104</v>
      </c>
      <c r="M24" s="49" t="s">
        <v>104</v>
      </c>
      <c r="N24" s="63" t="s">
        <v>104</v>
      </c>
      <c r="O24" s="50">
        <f>SUM(O25:O26)</f>
        <v>21856214.649999999</v>
      </c>
      <c r="P24" s="50">
        <f>P25+P26</f>
        <v>0</v>
      </c>
      <c r="Q24" s="50">
        <f>Q25+Q26</f>
        <v>0</v>
      </c>
      <c r="R24" s="50">
        <v>21856214.649999999</v>
      </c>
      <c r="S24" s="53">
        <f t="shared" si="1"/>
        <v>1593.8666090558386</v>
      </c>
      <c r="T24" s="53">
        <f>MAX(T25:T26)</f>
        <v>5633.9843169275346</v>
      </c>
    </row>
    <row r="25" spans="1:20" ht="31.5" customHeight="1" x14ac:dyDescent="0.4">
      <c r="A25" s="57">
        <v>1</v>
      </c>
      <c r="B25" s="58" t="s">
        <v>68</v>
      </c>
      <c r="C25" s="49">
        <v>1981</v>
      </c>
      <c r="D25" s="49">
        <v>2016</v>
      </c>
      <c r="E25" s="61" t="s">
        <v>105</v>
      </c>
      <c r="F25" s="49">
        <v>5</v>
      </c>
      <c r="G25" s="49">
        <v>5</v>
      </c>
      <c r="H25" s="50">
        <v>3982.4</v>
      </c>
      <c r="I25" s="50">
        <v>3501.5</v>
      </c>
      <c r="J25" s="50">
        <v>3375.6</v>
      </c>
      <c r="K25" s="51">
        <v>162</v>
      </c>
      <c r="L25" s="49" t="s">
        <v>106</v>
      </c>
      <c r="M25" s="49" t="s">
        <v>107</v>
      </c>
      <c r="N25" s="63" t="s">
        <v>108</v>
      </c>
      <c r="O25" s="53">
        <v>7550257.2599999998</v>
      </c>
      <c r="P25" s="53">
        <v>0</v>
      </c>
      <c r="Q25" s="53">
        <v>0</v>
      </c>
      <c r="R25" s="53">
        <v>7550257.2599999998</v>
      </c>
      <c r="S25" s="53">
        <v>1895.9063027320208</v>
      </c>
      <c r="T25" s="53">
        <v>4586.9399999999996</v>
      </c>
    </row>
    <row r="26" spans="1:20" ht="37.5" customHeight="1" x14ac:dyDescent="0.4">
      <c r="A26" s="57">
        <v>2</v>
      </c>
      <c r="B26" s="58" t="s">
        <v>69</v>
      </c>
      <c r="C26" s="49">
        <v>1999</v>
      </c>
      <c r="D26" s="49">
        <v>2016</v>
      </c>
      <c r="E26" s="61" t="s">
        <v>105</v>
      </c>
      <c r="F26" s="49">
        <v>9</v>
      </c>
      <c r="G26" s="49">
        <v>1</v>
      </c>
      <c r="H26" s="50">
        <v>9730.3000000000011</v>
      </c>
      <c r="I26" s="50">
        <v>8665.1</v>
      </c>
      <c r="J26" s="50">
        <v>8342.7000000000007</v>
      </c>
      <c r="K26" s="51">
        <v>174</v>
      </c>
      <c r="L26" s="49" t="s">
        <v>106</v>
      </c>
      <c r="M26" s="49" t="s">
        <v>107</v>
      </c>
      <c r="N26" s="63" t="s">
        <v>108</v>
      </c>
      <c r="O26" s="53">
        <v>14305957.390000001</v>
      </c>
      <c r="P26" s="53">
        <v>0</v>
      </c>
      <c r="Q26" s="53">
        <v>0</v>
      </c>
      <c r="R26" s="53">
        <v>14305957.390000001</v>
      </c>
      <c r="S26" s="53">
        <v>1470.248336639158</v>
      </c>
      <c r="T26" s="53">
        <v>5633.9843169275346</v>
      </c>
    </row>
    <row r="27" spans="1:20" x14ac:dyDescent="0.25">
      <c r="A27" s="16"/>
      <c r="B27" s="16"/>
    </row>
    <row r="28" spans="1:20" x14ac:dyDescent="0.25">
      <c r="A28" s="16"/>
      <c r="B28" s="16"/>
    </row>
    <row r="29" spans="1:20" ht="26.25" x14ac:dyDescent="0.4">
      <c r="A29" s="21" t="s">
        <v>101</v>
      </c>
      <c r="B29" s="21"/>
    </row>
    <row r="30" spans="1:20" ht="26.25" x14ac:dyDescent="0.4">
      <c r="A30" s="21" t="s">
        <v>102</v>
      </c>
      <c r="B30" s="21"/>
    </row>
    <row r="31" spans="1:20" x14ac:dyDescent="0.25">
      <c r="A31" s="16"/>
      <c r="B31" s="16"/>
    </row>
  </sheetData>
  <mergeCells count="31">
    <mergeCell ref="G6:G9"/>
    <mergeCell ref="A6:A9"/>
    <mergeCell ref="B6:B9"/>
    <mergeCell ref="C6:D6"/>
    <mergeCell ref="E6:E9"/>
    <mergeCell ref="F6:F9"/>
    <mergeCell ref="O7:O8"/>
    <mergeCell ref="P7:P8"/>
    <mergeCell ref="Q7:Q8"/>
    <mergeCell ref="H6:H8"/>
    <mergeCell ref="I6:J6"/>
    <mergeCell ref="K6:K8"/>
    <mergeCell ref="L6:L9"/>
    <mergeCell ref="M6:M9"/>
    <mergeCell ref="N6:N9"/>
    <mergeCell ref="A11:B11"/>
    <mergeCell ref="A18:B18"/>
    <mergeCell ref="A24:B24"/>
    <mergeCell ref="E1:F1"/>
    <mergeCell ref="M1:U1"/>
    <mergeCell ref="M2:U3"/>
    <mergeCell ref="M4:U4"/>
    <mergeCell ref="A5:U5"/>
    <mergeCell ref="R7:R8"/>
    <mergeCell ref="O6:R6"/>
    <mergeCell ref="S6:S8"/>
    <mergeCell ref="T6:T8"/>
    <mergeCell ref="C7:C9"/>
    <mergeCell ref="D7:D9"/>
    <mergeCell ref="I7:I8"/>
    <mergeCell ref="J7:J8"/>
  </mergeCells>
  <pageMargins left="0.25" right="0.25" top="0.75" bottom="0.75" header="0.3" footer="0.3"/>
  <pageSetup paperSize="9" scale="2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13" zoomScale="80" zoomScaleNormal="80" workbookViewId="0">
      <selection activeCell="B3" sqref="B3:C3"/>
    </sheetView>
  </sheetViews>
  <sheetFormatPr defaultRowHeight="15" x14ac:dyDescent="0.25"/>
  <cols>
    <col min="1" max="1" width="29.28515625" customWidth="1"/>
    <col min="2" max="2" width="33.85546875" customWidth="1"/>
    <col min="3" max="3" width="31.28515625" customWidth="1"/>
  </cols>
  <sheetData>
    <row r="1" spans="1:3" ht="18.75" x14ac:dyDescent="0.25">
      <c r="B1" s="123" t="s">
        <v>95</v>
      </c>
      <c r="C1" s="123"/>
    </row>
    <row r="2" spans="1:3" ht="83.25" customHeight="1" x14ac:dyDescent="0.25">
      <c r="B2" s="124" t="s">
        <v>103</v>
      </c>
      <c r="C2" s="124"/>
    </row>
    <row r="3" spans="1:3" ht="47.25" customHeight="1" x14ac:dyDescent="0.25">
      <c r="B3" s="125" t="s">
        <v>120</v>
      </c>
      <c r="C3" s="125"/>
    </row>
    <row r="4" spans="1:3" ht="99.75" customHeight="1" x14ac:dyDescent="0.25">
      <c r="A4" s="122" t="s">
        <v>96</v>
      </c>
      <c r="B4" s="122"/>
      <c r="C4" s="122"/>
    </row>
    <row r="6" spans="1:3" ht="31.5" x14ac:dyDescent="0.25">
      <c r="A6" s="128" t="s">
        <v>58</v>
      </c>
      <c r="B6" s="129"/>
      <c r="C6" s="41" t="s">
        <v>59</v>
      </c>
    </row>
    <row r="7" spans="1:3" ht="15.75" x14ac:dyDescent="0.25">
      <c r="A7" s="126" t="s">
        <v>60</v>
      </c>
      <c r="B7" s="127"/>
      <c r="C7" s="42">
        <v>26597638.940000001</v>
      </c>
    </row>
    <row r="8" spans="1:3" ht="15.75" customHeight="1" x14ac:dyDescent="0.25">
      <c r="A8" s="126" t="s">
        <v>61</v>
      </c>
      <c r="B8" s="127"/>
      <c r="C8" s="42">
        <v>0</v>
      </c>
    </row>
    <row r="9" spans="1:3" ht="15.75" x14ac:dyDescent="0.25">
      <c r="A9" s="126" t="s">
        <v>62</v>
      </c>
      <c r="B9" s="127"/>
      <c r="C9" s="42">
        <v>0</v>
      </c>
    </row>
    <row r="10" spans="1:3" ht="15.75" x14ac:dyDescent="0.25">
      <c r="A10" s="126" t="s">
        <v>63</v>
      </c>
      <c r="B10" s="127"/>
      <c r="C10" s="42">
        <v>0</v>
      </c>
    </row>
    <row r="11" spans="1:3" ht="15.75" x14ac:dyDescent="0.25">
      <c r="A11" s="126" t="s">
        <v>64</v>
      </c>
      <c r="B11" s="127"/>
      <c r="C11" s="42">
        <f>C7-C8-C9-C10</f>
        <v>26597638.940000001</v>
      </c>
    </row>
    <row r="12" spans="1:3" ht="35.25" customHeight="1" x14ac:dyDescent="0.25">
      <c r="A12" s="128" t="s">
        <v>58</v>
      </c>
      <c r="B12" s="129"/>
      <c r="C12" s="41" t="s">
        <v>65</v>
      </c>
    </row>
    <row r="13" spans="1:3" ht="15.75" x14ac:dyDescent="0.25">
      <c r="A13" s="126" t="s">
        <v>60</v>
      </c>
      <c r="B13" s="127"/>
      <c r="C13" s="42">
        <v>47943565.089999996</v>
      </c>
    </row>
    <row r="14" spans="1:3" ht="15.75" customHeight="1" x14ac:dyDescent="0.25">
      <c r="A14" s="126" t="s">
        <v>61</v>
      </c>
      <c r="B14" s="127"/>
      <c r="C14" s="42">
        <v>0</v>
      </c>
    </row>
    <row r="15" spans="1:3" ht="15.75" x14ac:dyDescent="0.25">
      <c r="A15" s="126" t="s">
        <v>62</v>
      </c>
      <c r="B15" s="127"/>
      <c r="C15" s="42">
        <v>0</v>
      </c>
    </row>
    <row r="16" spans="1:3" ht="15.75" x14ac:dyDescent="0.25">
      <c r="A16" s="126" t="s">
        <v>63</v>
      </c>
      <c r="B16" s="127"/>
      <c r="C16" s="42">
        <v>0</v>
      </c>
    </row>
    <row r="17" spans="1:3" ht="15.75" x14ac:dyDescent="0.25">
      <c r="A17" s="126" t="s">
        <v>64</v>
      </c>
      <c r="B17" s="127"/>
      <c r="C17" s="42">
        <f>C13-C14-C15-C16</f>
        <v>47943565.089999996</v>
      </c>
    </row>
    <row r="18" spans="1:3" ht="31.5" x14ac:dyDescent="0.25">
      <c r="A18" s="128" t="s">
        <v>58</v>
      </c>
      <c r="B18" s="129"/>
      <c r="C18" s="41" t="s">
        <v>66</v>
      </c>
    </row>
    <row r="19" spans="1:3" ht="15.75" x14ac:dyDescent="0.25">
      <c r="A19" s="126" t="s">
        <v>60</v>
      </c>
      <c r="B19" s="127"/>
      <c r="C19" s="42">
        <v>21856214.649999999</v>
      </c>
    </row>
    <row r="20" spans="1:3" ht="15.75" customHeight="1" x14ac:dyDescent="0.25">
      <c r="A20" s="126" t="s">
        <v>61</v>
      </c>
      <c r="B20" s="127"/>
      <c r="C20" s="42">
        <v>0</v>
      </c>
    </row>
    <row r="21" spans="1:3" ht="15.75" x14ac:dyDescent="0.25">
      <c r="A21" s="126" t="s">
        <v>62</v>
      </c>
      <c r="B21" s="127"/>
      <c r="C21" s="42">
        <v>0</v>
      </c>
    </row>
    <row r="22" spans="1:3" ht="15.75" x14ac:dyDescent="0.25">
      <c r="A22" s="126" t="s">
        <v>63</v>
      </c>
      <c r="B22" s="127"/>
      <c r="C22" s="42">
        <v>0</v>
      </c>
    </row>
    <row r="23" spans="1:3" ht="15.75" x14ac:dyDescent="0.25">
      <c r="A23" s="126" t="s">
        <v>64</v>
      </c>
      <c r="B23" s="127"/>
      <c r="C23" s="42">
        <f>C19-C20-C21-C22</f>
        <v>21856214.649999999</v>
      </c>
    </row>
    <row r="24" spans="1:3" ht="85.5" customHeight="1" x14ac:dyDescent="0.25">
      <c r="A24" s="130" t="s">
        <v>113</v>
      </c>
      <c r="B24" s="131"/>
      <c r="C24" s="41" t="s">
        <v>112</v>
      </c>
    </row>
    <row r="25" spans="1:3" ht="15.75" customHeight="1" x14ac:dyDescent="0.25">
      <c r="A25" s="126" t="s">
        <v>60</v>
      </c>
      <c r="B25" s="127"/>
      <c r="C25" s="42">
        <v>0</v>
      </c>
    </row>
    <row r="26" spans="1:3" ht="15.75" customHeight="1" x14ac:dyDescent="0.25">
      <c r="A26" s="126" t="s">
        <v>62</v>
      </c>
      <c r="B26" s="127"/>
      <c r="C26" s="42">
        <v>0</v>
      </c>
    </row>
    <row r="27" spans="1:3" ht="15.75" x14ac:dyDescent="0.25">
      <c r="A27" s="126" t="s">
        <v>63</v>
      </c>
      <c r="B27" s="127"/>
      <c r="C27" s="42">
        <v>0</v>
      </c>
    </row>
    <row r="28" spans="1:3" ht="15.75" x14ac:dyDescent="0.25">
      <c r="A28" s="126" t="s">
        <v>64</v>
      </c>
      <c r="B28" s="127"/>
      <c r="C28" s="42">
        <v>0</v>
      </c>
    </row>
    <row r="30" spans="1:3" ht="15.75" x14ac:dyDescent="0.25">
      <c r="A30" s="17" t="s">
        <v>101</v>
      </c>
    </row>
    <row r="31" spans="1:3" ht="15.75" x14ac:dyDescent="0.25">
      <c r="A31" s="17" t="s">
        <v>102</v>
      </c>
    </row>
  </sheetData>
  <mergeCells count="27">
    <mergeCell ref="A24:B24"/>
    <mergeCell ref="A25:B25"/>
    <mergeCell ref="A26:B26"/>
    <mergeCell ref="A27:B27"/>
    <mergeCell ref="A28:B28"/>
    <mergeCell ref="A21:B21"/>
    <mergeCell ref="A22:B22"/>
    <mergeCell ref="A23:B23"/>
    <mergeCell ref="A15:B15"/>
    <mergeCell ref="A16:B16"/>
    <mergeCell ref="A17:B17"/>
    <mergeCell ref="A18:B18"/>
    <mergeCell ref="A19:B19"/>
    <mergeCell ref="A4:C4"/>
    <mergeCell ref="B1:C1"/>
    <mergeCell ref="B2:C2"/>
    <mergeCell ref="B3:C3"/>
    <mergeCell ref="A20:B20"/>
    <mergeCell ref="A10:B10"/>
    <mergeCell ref="A11:B11"/>
    <mergeCell ref="A12:B12"/>
    <mergeCell ref="A13:B13"/>
    <mergeCell ref="A14:B14"/>
    <mergeCell ref="A6:B6"/>
    <mergeCell ref="A7:B7"/>
    <mergeCell ref="A8:B8"/>
    <mergeCell ref="A9:B9"/>
  </mergeCells>
  <pageMargins left="0.25" right="0.25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4"/>
  <sheetViews>
    <sheetView topLeftCell="A16" zoomScale="30" zoomScaleNormal="30" workbookViewId="0">
      <selection activeCell="A19" sqref="A19:AI19"/>
    </sheetView>
  </sheetViews>
  <sheetFormatPr defaultRowHeight="21" x14ac:dyDescent="0.35"/>
  <cols>
    <col min="1" max="1" width="11.42578125" style="5" customWidth="1"/>
    <col min="2" max="2" width="57.28515625" style="5" customWidth="1"/>
    <col min="3" max="3" width="28.85546875" style="5" customWidth="1"/>
    <col min="4" max="4" width="26.42578125" style="5" customWidth="1"/>
    <col min="5" max="5" width="38.5703125" style="5" customWidth="1"/>
    <col min="6" max="6" width="25.7109375" style="5" customWidth="1"/>
    <col min="7" max="7" width="22.42578125" style="5" customWidth="1"/>
    <col min="8" max="11" width="26.42578125" style="5" customWidth="1"/>
    <col min="12" max="13" width="21.7109375" style="5" customWidth="1"/>
    <col min="14" max="14" width="30.28515625" style="5" customWidth="1"/>
    <col min="15" max="15" width="34" style="5" customWidth="1"/>
    <col min="16" max="23" width="21.7109375" style="5" customWidth="1"/>
    <col min="24" max="24" width="42.5703125" style="5" customWidth="1"/>
    <col min="25" max="26" width="21.7109375" style="5" customWidth="1"/>
    <col min="27" max="31" width="27.42578125" style="5" customWidth="1"/>
    <col min="32" max="35" width="15.28515625" style="5" customWidth="1"/>
    <col min="36" max="16384" width="9.140625" style="5"/>
  </cols>
  <sheetData>
    <row r="1" spans="1:35" x14ac:dyDescent="0.3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68.75" customHeigh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 s="132" t="s">
        <v>121</v>
      </c>
      <c r="AA2" s="133"/>
      <c r="AB2" s="133"/>
      <c r="AC2" s="133"/>
      <c r="AD2" s="133"/>
      <c r="AE2" s="133"/>
      <c r="AF2" s="133"/>
      <c r="AG2" s="133"/>
      <c r="AH2" s="133"/>
      <c r="AI2" s="133"/>
    </row>
    <row r="3" spans="1:35" ht="9.75" customHeight="1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202.5" customHeight="1" x14ac:dyDescent="0.8">
      <c r="A4" s="134" t="s">
        <v>97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</row>
    <row r="5" spans="1:35" ht="54" customHeight="1" x14ac:dyDescent="0.65">
      <c r="A5" s="135" t="s">
        <v>98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</row>
    <row r="7" spans="1:35" ht="45.75" x14ac:dyDescent="0.35">
      <c r="A7" s="154" t="s">
        <v>0</v>
      </c>
      <c r="B7" s="154" t="s">
        <v>1</v>
      </c>
      <c r="C7" s="154" t="s">
        <v>117</v>
      </c>
      <c r="D7" s="155" t="s">
        <v>74</v>
      </c>
      <c r="E7" s="158" t="s">
        <v>2</v>
      </c>
      <c r="F7" s="161" t="s">
        <v>75</v>
      </c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36" t="s">
        <v>3</v>
      </c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7" t="s">
        <v>4</v>
      </c>
      <c r="AH7" s="137" t="s">
        <v>5</v>
      </c>
      <c r="AI7" s="137" t="s">
        <v>6</v>
      </c>
    </row>
    <row r="8" spans="1:35" ht="305.25" customHeight="1" x14ac:dyDescent="0.35">
      <c r="A8" s="154"/>
      <c r="B8" s="154"/>
      <c r="C8" s="154"/>
      <c r="D8" s="156"/>
      <c r="E8" s="159"/>
      <c r="F8" s="140" t="s">
        <v>7</v>
      </c>
      <c r="G8" s="140"/>
      <c r="H8" s="140"/>
      <c r="I8" s="140"/>
      <c r="J8" s="140"/>
      <c r="K8" s="140"/>
      <c r="L8" s="141" t="s">
        <v>8</v>
      </c>
      <c r="M8" s="142"/>
      <c r="N8" s="141" t="s">
        <v>9</v>
      </c>
      <c r="O8" s="142"/>
      <c r="P8" s="141" t="s">
        <v>10</v>
      </c>
      <c r="Q8" s="142"/>
      <c r="R8" s="141" t="s">
        <v>11</v>
      </c>
      <c r="S8" s="142"/>
      <c r="T8" s="141" t="s">
        <v>12</v>
      </c>
      <c r="U8" s="142"/>
      <c r="V8" s="151" t="s">
        <v>13</v>
      </c>
      <c r="W8" s="145" t="s">
        <v>76</v>
      </c>
      <c r="X8" s="145" t="s">
        <v>15</v>
      </c>
      <c r="Y8" s="145" t="s">
        <v>16</v>
      </c>
      <c r="Z8" s="151" t="s">
        <v>17</v>
      </c>
      <c r="AA8" s="145" t="s">
        <v>77</v>
      </c>
      <c r="AB8" s="145" t="s">
        <v>78</v>
      </c>
      <c r="AC8" s="145" t="s">
        <v>79</v>
      </c>
      <c r="AD8" s="149" t="s">
        <v>21</v>
      </c>
      <c r="AE8" s="149" t="s">
        <v>22</v>
      </c>
      <c r="AF8" s="149" t="s">
        <v>80</v>
      </c>
      <c r="AG8" s="138"/>
      <c r="AH8" s="138"/>
      <c r="AI8" s="138"/>
    </row>
    <row r="9" spans="1:35" ht="408.75" customHeight="1" x14ac:dyDescent="0.35">
      <c r="A9" s="154"/>
      <c r="B9" s="154"/>
      <c r="C9" s="154"/>
      <c r="D9" s="157"/>
      <c r="E9" s="160"/>
      <c r="F9" s="28" t="s">
        <v>24</v>
      </c>
      <c r="G9" s="28" t="s">
        <v>25</v>
      </c>
      <c r="H9" s="28" t="s">
        <v>26</v>
      </c>
      <c r="I9" s="28" t="s">
        <v>27</v>
      </c>
      <c r="J9" s="28" t="s">
        <v>28</v>
      </c>
      <c r="K9" s="28" t="s">
        <v>29</v>
      </c>
      <c r="L9" s="143"/>
      <c r="M9" s="144"/>
      <c r="N9" s="143"/>
      <c r="O9" s="144"/>
      <c r="P9" s="143"/>
      <c r="Q9" s="144"/>
      <c r="R9" s="143"/>
      <c r="S9" s="144"/>
      <c r="T9" s="143"/>
      <c r="U9" s="144"/>
      <c r="V9" s="152"/>
      <c r="W9" s="146"/>
      <c r="X9" s="146"/>
      <c r="Y9" s="146"/>
      <c r="Z9" s="152"/>
      <c r="AA9" s="146"/>
      <c r="AB9" s="146"/>
      <c r="AC9" s="146"/>
      <c r="AD9" s="150"/>
      <c r="AE9" s="150"/>
      <c r="AF9" s="150"/>
      <c r="AG9" s="138"/>
      <c r="AH9" s="138"/>
      <c r="AI9" s="138"/>
    </row>
    <row r="10" spans="1:35" s="14" customFormat="1" ht="46.5" x14ac:dyDescent="0.7">
      <c r="A10" s="154"/>
      <c r="B10" s="154"/>
      <c r="C10" s="154"/>
      <c r="D10" s="29" t="s">
        <v>81</v>
      </c>
      <c r="E10" s="30" t="s">
        <v>30</v>
      </c>
      <c r="F10" s="29" t="s">
        <v>30</v>
      </c>
      <c r="G10" s="29" t="s">
        <v>30</v>
      </c>
      <c r="H10" s="29" t="s">
        <v>30</v>
      </c>
      <c r="I10" s="29" t="s">
        <v>30</v>
      </c>
      <c r="J10" s="29" t="s">
        <v>30</v>
      </c>
      <c r="K10" s="29" t="s">
        <v>30</v>
      </c>
      <c r="L10" s="29" t="s">
        <v>31</v>
      </c>
      <c r="M10" s="29" t="s">
        <v>30</v>
      </c>
      <c r="N10" s="29" t="s">
        <v>32</v>
      </c>
      <c r="O10" s="29" t="s">
        <v>30</v>
      </c>
      <c r="P10" s="29" t="s">
        <v>32</v>
      </c>
      <c r="Q10" s="29" t="s">
        <v>30</v>
      </c>
      <c r="R10" s="29" t="s">
        <v>32</v>
      </c>
      <c r="S10" s="29" t="s">
        <v>30</v>
      </c>
      <c r="T10" s="29" t="s">
        <v>33</v>
      </c>
      <c r="U10" s="29" t="s">
        <v>30</v>
      </c>
      <c r="V10" s="29" t="s">
        <v>30</v>
      </c>
      <c r="W10" s="29" t="s">
        <v>30</v>
      </c>
      <c r="X10" s="29" t="s">
        <v>30</v>
      </c>
      <c r="Y10" s="29" t="s">
        <v>30</v>
      </c>
      <c r="Z10" s="29" t="s">
        <v>30</v>
      </c>
      <c r="AA10" s="29" t="s">
        <v>30</v>
      </c>
      <c r="AB10" s="29" t="s">
        <v>30</v>
      </c>
      <c r="AC10" s="29" t="s">
        <v>30</v>
      </c>
      <c r="AD10" s="29" t="s">
        <v>30</v>
      </c>
      <c r="AE10" s="29" t="s">
        <v>30</v>
      </c>
      <c r="AF10" s="29" t="s">
        <v>30</v>
      </c>
      <c r="AG10" s="139"/>
      <c r="AH10" s="139"/>
      <c r="AI10" s="139"/>
    </row>
    <row r="11" spans="1:35" s="19" customFormat="1" ht="72.75" customHeight="1" x14ac:dyDescent="0.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  <c r="O11" s="18">
        <v>15</v>
      </c>
      <c r="P11" s="18">
        <v>16</v>
      </c>
      <c r="Q11" s="18">
        <v>17</v>
      </c>
      <c r="R11" s="18">
        <v>18</v>
      </c>
      <c r="S11" s="18">
        <v>19</v>
      </c>
      <c r="T11" s="18">
        <v>20</v>
      </c>
      <c r="U11" s="18">
        <v>21</v>
      </c>
      <c r="V11" s="18">
        <v>22</v>
      </c>
      <c r="W11" s="18">
        <v>23</v>
      </c>
      <c r="X11" s="18">
        <v>24</v>
      </c>
      <c r="Y11" s="18">
        <v>25</v>
      </c>
      <c r="Z11" s="18">
        <v>26</v>
      </c>
      <c r="AA11" s="18">
        <v>27</v>
      </c>
      <c r="AB11" s="18">
        <v>28</v>
      </c>
      <c r="AC11" s="18">
        <v>29</v>
      </c>
      <c r="AD11" s="18">
        <v>30</v>
      </c>
      <c r="AE11" s="18">
        <v>31</v>
      </c>
      <c r="AF11" s="18">
        <v>32</v>
      </c>
      <c r="AG11" s="18">
        <v>33</v>
      </c>
      <c r="AH11" s="18">
        <v>34</v>
      </c>
      <c r="AI11" s="18">
        <v>35</v>
      </c>
    </row>
    <row r="12" spans="1:35" ht="74.25" customHeight="1" x14ac:dyDescent="0.55000000000000004">
      <c r="A12" s="147" t="s">
        <v>83</v>
      </c>
      <c r="B12" s="148"/>
      <c r="C12" s="35" t="s">
        <v>104</v>
      </c>
      <c r="D12" s="36">
        <f>AVERAGE(D13:D17)</f>
        <v>0.87974755396834392</v>
      </c>
      <c r="E12" s="37">
        <f>SUM(E13:E17)</f>
        <v>1542530.93</v>
      </c>
      <c r="F12" s="37">
        <f t="shared" ref="F12:AF12" si="0">SUM(F13:F17)</f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8">
        <f t="shared" si="0"/>
        <v>0</v>
      </c>
      <c r="M12" s="37">
        <f t="shared" si="0"/>
        <v>0</v>
      </c>
      <c r="N12" s="37">
        <f t="shared" si="0"/>
        <v>5282.4000000000005</v>
      </c>
      <c r="O12" s="37">
        <f t="shared" si="0"/>
        <v>1519734.91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  <c r="T12" s="37">
        <f t="shared" si="0"/>
        <v>0</v>
      </c>
      <c r="U12" s="37">
        <f t="shared" si="0"/>
        <v>0</v>
      </c>
      <c r="V12" s="37">
        <f t="shared" si="0"/>
        <v>0</v>
      </c>
      <c r="W12" s="37">
        <f t="shared" si="0"/>
        <v>0</v>
      </c>
      <c r="X12" s="37">
        <f t="shared" si="0"/>
        <v>0</v>
      </c>
      <c r="Y12" s="37">
        <f t="shared" si="0"/>
        <v>0</v>
      </c>
      <c r="Z12" s="37">
        <f t="shared" si="0"/>
        <v>0</v>
      </c>
      <c r="AA12" s="37">
        <f t="shared" si="0"/>
        <v>0</v>
      </c>
      <c r="AB12" s="37">
        <f t="shared" si="0"/>
        <v>0</v>
      </c>
      <c r="AC12" s="37">
        <f t="shared" si="0"/>
        <v>0</v>
      </c>
      <c r="AD12" s="37">
        <f t="shared" si="0"/>
        <v>22796.019999999997</v>
      </c>
      <c r="AE12" s="37">
        <f t="shared" si="0"/>
        <v>0</v>
      </c>
      <c r="AF12" s="37">
        <f t="shared" si="0"/>
        <v>0</v>
      </c>
      <c r="AG12" s="27" t="s">
        <v>104</v>
      </c>
      <c r="AH12" s="27" t="s">
        <v>104</v>
      </c>
      <c r="AI12" s="27" t="s">
        <v>104</v>
      </c>
    </row>
    <row r="13" spans="1:35" ht="96" customHeight="1" x14ac:dyDescent="0.55000000000000004">
      <c r="A13" s="64">
        <v>1</v>
      </c>
      <c r="B13" s="65" t="s">
        <v>84</v>
      </c>
      <c r="C13" s="39">
        <v>2015</v>
      </c>
      <c r="D13" s="36">
        <v>0.9054350997618551</v>
      </c>
      <c r="E13" s="37">
        <v>382556.25999999995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7">
        <v>0</v>
      </c>
      <c r="N13" s="37">
        <v>1160.0999999999999</v>
      </c>
      <c r="O13" s="37">
        <v>376902.72</v>
      </c>
      <c r="P13" s="37">
        <v>0</v>
      </c>
      <c r="Q13" s="37">
        <v>0</v>
      </c>
      <c r="R13" s="37">
        <v>0</v>
      </c>
      <c r="S13" s="40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5653.54</v>
      </c>
      <c r="AE13" s="37">
        <v>0</v>
      </c>
      <c r="AF13" s="37">
        <v>0</v>
      </c>
      <c r="AG13" s="27" t="s">
        <v>73</v>
      </c>
      <c r="AH13" s="27">
        <v>2020</v>
      </c>
      <c r="AI13" s="27">
        <v>2020</v>
      </c>
    </row>
    <row r="14" spans="1:35" ht="105.75" customHeight="1" x14ac:dyDescent="0.55000000000000004">
      <c r="A14" s="64">
        <v>2</v>
      </c>
      <c r="B14" s="65" t="s">
        <v>85</v>
      </c>
      <c r="C14" s="39">
        <v>2015</v>
      </c>
      <c r="D14" s="36">
        <v>0.87345236547698324</v>
      </c>
      <c r="E14" s="37">
        <v>381284.05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  <c r="M14" s="37">
        <v>0</v>
      </c>
      <c r="N14" s="37">
        <v>1192.7</v>
      </c>
      <c r="O14" s="37">
        <v>375649.31</v>
      </c>
      <c r="P14" s="37">
        <v>0</v>
      </c>
      <c r="Q14" s="37">
        <v>0</v>
      </c>
      <c r="R14" s="37">
        <v>0</v>
      </c>
      <c r="S14" s="40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5634.74</v>
      </c>
      <c r="AE14" s="37">
        <v>0</v>
      </c>
      <c r="AF14" s="37">
        <v>0</v>
      </c>
      <c r="AG14" s="27" t="s">
        <v>73</v>
      </c>
      <c r="AH14" s="27">
        <v>2020</v>
      </c>
      <c r="AI14" s="27">
        <v>2020</v>
      </c>
    </row>
    <row r="15" spans="1:35" ht="90.75" customHeight="1" x14ac:dyDescent="0.55000000000000004">
      <c r="A15" s="64">
        <v>3</v>
      </c>
      <c r="B15" s="65" t="s">
        <v>67</v>
      </c>
      <c r="C15" s="39">
        <v>2015</v>
      </c>
      <c r="D15" s="36">
        <v>0.86236529068576662</v>
      </c>
      <c r="E15" s="37">
        <v>292385.17000000004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  <c r="M15" s="37">
        <v>0</v>
      </c>
      <c r="N15" s="37">
        <v>1207</v>
      </c>
      <c r="O15" s="37">
        <v>288064.21000000002</v>
      </c>
      <c r="P15" s="37">
        <v>0</v>
      </c>
      <c r="Q15" s="37">
        <v>0</v>
      </c>
      <c r="R15" s="37">
        <v>0</v>
      </c>
      <c r="S15" s="40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4320.96</v>
      </c>
      <c r="AE15" s="37">
        <v>0</v>
      </c>
      <c r="AF15" s="37">
        <v>0</v>
      </c>
      <c r="AG15" s="27" t="s">
        <v>73</v>
      </c>
      <c r="AH15" s="27">
        <v>2020</v>
      </c>
      <c r="AI15" s="27">
        <v>2020</v>
      </c>
    </row>
    <row r="16" spans="1:35" ht="100.5" customHeight="1" x14ac:dyDescent="0.55000000000000004">
      <c r="A16" s="64">
        <v>4</v>
      </c>
      <c r="B16" s="65" t="s">
        <v>86</v>
      </c>
      <c r="C16" s="39">
        <v>2015</v>
      </c>
      <c r="D16" s="36">
        <v>0.85951459937778774</v>
      </c>
      <c r="E16" s="37">
        <v>292385.17000000004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  <c r="M16" s="37">
        <v>0</v>
      </c>
      <c r="N16" s="37">
        <v>1206</v>
      </c>
      <c r="O16" s="37">
        <v>288064.21000000002</v>
      </c>
      <c r="P16" s="37">
        <v>0</v>
      </c>
      <c r="Q16" s="37">
        <v>0</v>
      </c>
      <c r="R16" s="37">
        <v>0</v>
      </c>
      <c r="S16" s="40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4320.96</v>
      </c>
      <c r="AE16" s="37">
        <v>0</v>
      </c>
      <c r="AF16" s="37">
        <v>0</v>
      </c>
      <c r="AG16" s="27" t="s">
        <v>73</v>
      </c>
      <c r="AH16" s="27">
        <v>2020</v>
      </c>
      <c r="AI16" s="27">
        <v>2020</v>
      </c>
    </row>
    <row r="17" spans="1:44" ht="94.5" customHeight="1" x14ac:dyDescent="0.55000000000000004">
      <c r="A17" s="64">
        <v>5</v>
      </c>
      <c r="B17" s="65" t="s">
        <v>87</v>
      </c>
      <c r="C17" s="39">
        <v>2015</v>
      </c>
      <c r="D17" s="36">
        <v>0.89797041453932691</v>
      </c>
      <c r="E17" s="37">
        <v>193920.28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  <c r="M17" s="37">
        <v>0</v>
      </c>
      <c r="N17" s="37">
        <v>516.6</v>
      </c>
      <c r="O17" s="37">
        <v>191054.46</v>
      </c>
      <c r="P17" s="37">
        <v>0</v>
      </c>
      <c r="Q17" s="37">
        <v>0</v>
      </c>
      <c r="R17" s="37">
        <v>0</v>
      </c>
      <c r="S17" s="40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2865.82</v>
      </c>
      <c r="AE17" s="37">
        <v>0</v>
      </c>
      <c r="AF17" s="37">
        <v>0</v>
      </c>
      <c r="AG17" s="27" t="s">
        <v>73</v>
      </c>
      <c r="AH17" s="27">
        <v>2020</v>
      </c>
      <c r="AI17" s="27">
        <v>2020</v>
      </c>
    </row>
    <row r="18" spans="1:44" ht="94.5" customHeight="1" x14ac:dyDescent="0.55000000000000004">
      <c r="A18" s="84"/>
      <c r="B18" s="85"/>
      <c r="C18" s="86"/>
      <c r="D18" s="87"/>
      <c r="E18" s="88"/>
      <c r="F18" s="88"/>
      <c r="G18" s="88"/>
      <c r="H18" s="88"/>
      <c r="I18" s="88"/>
      <c r="J18" s="88"/>
      <c r="K18" s="88"/>
      <c r="L18" s="89"/>
      <c r="M18" s="88"/>
      <c r="N18" s="88"/>
      <c r="O18" s="88"/>
      <c r="P18" s="88"/>
      <c r="Q18" s="88"/>
      <c r="R18" s="88"/>
      <c r="S18" s="90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1"/>
      <c r="AH18" s="91"/>
      <c r="AI18" s="91"/>
    </row>
    <row r="19" spans="1:44" ht="94.5" customHeight="1" x14ac:dyDescent="0.75">
      <c r="A19" s="187" t="str">
        <f>'1'!$B$35</f>
        <v>И.о. Заместителя главы администрации города  по городскому хозяйству                                                                                                                                                                          В. А. Попов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</row>
    <row r="25" spans="1:44" ht="61.5" x14ac:dyDescent="0.85">
      <c r="A25" s="153" t="s">
        <v>90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</row>
    <row r="26" spans="1:44" ht="61.5" x14ac:dyDescent="0.8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1:44" ht="61.5" x14ac:dyDescent="0.8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44" ht="61.5" x14ac:dyDescent="0.8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</row>
    <row r="29" spans="1:44" ht="61.5" x14ac:dyDescent="0.8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</row>
    <row r="30" spans="1:44" ht="61.5" x14ac:dyDescent="0.85">
      <c r="A30" s="92" t="s">
        <v>99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</row>
    <row r="31" spans="1:44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</row>
    <row r="32" spans="1:44" ht="45.75" x14ac:dyDescent="0.65"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spans="6:44" ht="45.75" x14ac:dyDescent="0.65"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6:44" ht="45.75" x14ac:dyDescent="0.65"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</sheetData>
  <mergeCells count="34">
    <mergeCell ref="A25:AM25"/>
    <mergeCell ref="A30:AM30"/>
    <mergeCell ref="A19:AI19"/>
    <mergeCell ref="A7:A10"/>
    <mergeCell ref="B7:B10"/>
    <mergeCell ref="C7:C10"/>
    <mergeCell ref="D7:D9"/>
    <mergeCell ref="E7:E9"/>
    <mergeCell ref="F7:U7"/>
    <mergeCell ref="AF8:AF9"/>
    <mergeCell ref="V8:V9"/>
    <mergeCell ref="W8:W9"/>
    <mergeCell ref="X8:X9"/>
    <mergeCell ref="T8:U9"/>
    <mergeCell ref="AD8:AD9"/>
    <mergeCell ref="AB8:AB9"/>
    <mergeCell ref="A12:B12"/>
    <mergeCell ref="AE8:AE9"/>
    <mergeCell ref="AA8:AA9"/>
    <mergeCell ref="Y8:Y9"/>
    <mergeCell ref="Z8:Z9"/>
    <mergeCell ref="Z2:AI2"/>
    <mergeCell ref="A4:AI4"/>
    <mergeCell ref="A5:AI5"/>
    <mergeCell ref="V7:AF7"/>
    <mergeCell ref="AG7:AG10"/>
    <mergeCell ref="AH7:AH10"/>
    <mergeCell ref="AI7:AI10"/>
    <mergeCell ref="F8:K8"/>
    <mergeCell ref="L8:M9"/>
    <mergeCell ref="N8:O9"/>
    <mergeCell ref="P8:Q9"/>
    <mergeCell ref="R8:S9"/>
    <mergeCell ref="AC8:AC9"/>
  </mergeCells>
  <pageMargins left="0.25" right="0.25" top="0.75" bottom="0.75" header="0.3" footer="0.3"/>
  <pageSetup paperSize="9" scale="1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"/>
  <sheetViews>
    <sheetView topLeftCell="A13" zoomScale="40" zoomScaleNormal="40" workbookViewId="0">
      <selection activeCell="A13" sqref="A13:P13"/>
    </sheetView>
  </sheetViews>
  <sheetFormatPr defaultRowHeight="15" x14ac:dyDescent="0.25"/>
  <cols>
    <col min="1" max="1" width="15.85546875" customWidth="1"/>
    <col min="2" max="2" width="62" customWidth="1"/>
    <col min="3" max="3" width="21.42578125" customWidth="1"/>
    <col min="4" max="4" width="14.85546875" customWidth="1"/>
    <col min="5" max="5" width="37" customWidth="1"/>
    <col min="6" max="6" width="12.85546875" customWidth="1"/>
    <col min="7" max="7" width="13.85546875" customWidth="1"/>
    <col min="8" max="8" width="31.140625" customWidth="1"/>
    <col min="9" max="9" width="32.28515625" customWidth="1"/>
    <col min="10" max="10" width="32.5703125" customWidth="1"/>
    <col min="11" max="11" width="32.85546875" customWidth="1"/>
    <col min="12" max="12" width="49.140625" customWidth="1"/>
    <col min="13" max="13" width="95.28515625" customWidth="1"/>
    <col min="14" max="14" width="45.5703125" customWidth="1"/>
    <col min="15" max="15" width="29.85546875" customWidth="1"/>
    <col min="16" max="16" width="25.5703125" customWidth="1"/>
  </cols>
  <sheetData>
    <row r="2" spans="1:16" ht="233.25" customHeight="1" x14ac:dyDescent="0.45">
      <c r="A2" s="20"/>
      <c r="B2" s="20"/>
      <c r="C2" s="20"/>
      <c r="D2" s="20"/>
      <c r="E2" s="20"/>
      <c r="F2" s="20"/>
      <c r="G2" s="20"/>
      <c r="H2" s="20"/>
      <c r="I2" s="20"/>
      <c r="J2" s="162" t="s">
        <v>122</v>
      </c>
      <c r="K2" s="162"/>
      <c r="L2" s="162"/>
      <c r="M2" s="162"/>
      <c r="N2" s="162"/>
      <c r="O2" s="162"/>
      <c r="P2" s="162"/>
    </row>
    <row r="3" spans="1:16" ht="28.5" x14ac:dyDescent="0.4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15.5" customHeight="1" x14ac:dyDescent="0.45">
      <c r="A4" s="163" t="s">
        <v>100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8" spans="1:16" ht="26.25" x14ac:dyDescent="0.25">
      <c r="A8" s="179" t="s">
        <v>0</v>
      </c>
      <c r="B8" s="179" t="s">
        <v>88</v>
      </c>
      <c r="C8" s="179" t="s">
        <v>36</v>
      </c>
      <c r="D8" s="172"/>
      <c r="E8" s="171" t="s">
        <v>37</v>
      </c>
      <c r="F8" s="165" t="s">
        <v>38</v>
      </c>
      <c r="G8" s="165" t="s">
        <v>39</v>
      </c>
      <c r="H8" s="171" t="s">
        <v>40</v>
      </c>
      <c r="I8" s="179" t="s">
        <v>41</v>
      </c>
      <c r="J8" s="172"/>
      <c r="K8" s="180" t="s">
        <v>42</v>
      </c>
      <c r="L8" s="180" t="s">
        <v>44</v>
      </c>
      <c r="M8" s="185" t="s">
        <v>45</v>
      </c>
      <c r="N8" s="185" t="s">
        <v>2</v>
      </c>
      <c r="O8" s="177" t="s">
        <v>47</v>
      </c>
      <c r="P8" s="177" t="s">
        <v>48</v>
      </c>
    </row>
    <row r="9" spans="1:16" ht="75" customHeight="1" x14ac:dyDescent="0.25">
      <c r="A9" s="172"/>
      <c r="B9" s="172"/>
      <c r="C9" s="171" t="s">
        <v>49</v>
      </c>
      <c r="D9" s="165" t="s">
        <v>50</v>
      </c>
      <c r="E9" s="172"/>
      <c r="F9" s="166"/>
      <c r="G9" s="166"/>
      <c r="H9" s="172"/>
      <c r="I9" s="171" t="s">
        <v>51</v>
      </c>
      <c r="J9" s="165" t="s">
        <v>52</v>
      </c>
      <c r="K9" s="181"/>
      <c r="L9" s="183"/>
      <c r="M9" s="174"/>
      <c r="N9" s="174"/>
      <c r="O9" s="178"/>
      <c r="P9" s="178"/>
    </row>
    <row r="10" spans="1:16" ht="147" customHeight="1" x14ac:dyDescent="0.25">
      <c r="A10" s="172"/>
      <c r="B10" s="172"/>
      <c r="C10" s="172"/>
      <c r="D10" s="174"/>
      <c r="E10" s="172"/>
      <c r="F10" s="166"/>
      <c r="G10" s="166"/>
      <c r="H10" s="172"/>
      <c r="I10" s="172"/>
      <c r="J10" s="176"/>
      <c r="K10" s="182"/>
      <c r="L10" s="183"/>
      <c r="M10" s="174"/>
      <c r="N10" s="186"/>
      <c r="O10" s="178"/>
      <c r="P10" s="178"/>
    </row>
    <row r="11" spans="1:16" ht="26.25" x14ac:dyDescent="0.25">
      <c r="A11" s="173"/>
      <c r="B11" s="173"/>
      <c r="C11" s="173"/>
      <c r="D11" s="175"/>
      <c r="E11" s="172"/>
      <c r="F11" s="167"/>
      <c r="G11" s="167"/>
      <c r="H11" s="6" t="s">
        <v>32</v>
      </c>
      <c r="I11" s="6" t="s">
        <v>32</v>
      </c>
      <c r="J11" s="6" t="s">
        <v>32</v>
      </c>
      <c r="K11" s="6" t="s">
        <v>56</v>
      </c>
      <c r="L11" s="184"/>
      <c r="M11" s="186"/>
      <c r="N11" s="6" t="s">
        <v>30</v>
      </c>
      <c r="O11" s="6" t="s">
        <v>57</v>
      </c>
      <c r="P11" s="6" t="s">
        <v>57</v>
      </c>
    </row>
    <row r="12" spans="1:16" ht="26.2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7">
        <v>5.5697674418604599</v>
      </c>
      <c r="G12" s="7">
        <v>7</v>
      </c>
      <c r="H12" s="7">
        <v>8</v>
      </c>
      <c r="I12" s="7">
        <v>9</v>
      </c>
      <c r="J12" s="7">
        <v>10</v>
      </c>
      <c r="K12" s="6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</row>
    <row r="13" spans="1:16" ht="33" x14ac:dyDescent="0.25">
      <c r="A13" s="168" t="s">
        <v>82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70"/>
    </row>
    <row r="14" spans="1:16" ht="87.75" customHeight="1" x14ac:dyDescent="0.55000000000000004">
      <c r="A14" s="66" t="s">
        <v>83</v>
      </c>
      <c r="B14" s="65"/>
      <c r="C14" s="27" t="s">
        <v>34</v>
      </c>
      <c r="D14" s="27" t="s">
        <v>34</v>
      </c>
      <c r="E14" s="39" t="s">
        <v>34</v>
      </c>
      <c r="F14" s="27" t="s">
        <v>34</v>
      </c>
      <c r="G14" s="27" t="s">
        <v>34</v>
      </c>
      <c r="H14" s="37">
        <f>SUM(H15:H19)</f>
        <v>39280</v>
      </c>
      <c r="I14" s="37">
        <f>SUM(I15:I19)</f>
        <v>34872.199999999997</v>
      </c>
      <c r="J14" s="37">
        <f>SUM(J15:J19)</f>
        <v>32288.5</v>
      </c>
      <c r="K14" s="67">
        <f>SUM(K15:K19)</f>
        <v>1995</v>
      </c>
      <c r="L14" s="27" t="s">
        <v>104</v>
      </c>
      <c r="M14" s="27" t="s">
        <v>104</v>
      </c>
      <c r="N14" s="37">
        <f>SUM(N15:N19)</f>
        <v>1542530.93</v>
      </c>
      <c r="O14" s="37">
        <f>N14/H14</f>
        <v>39.270135692464358</v>
      </c>
      <c r="P14" s="37">
        <f>MAX(P15:P19)</f>
        <v>875.92932069326514</v>
      </c>
    </row>
    <row r="15" spans="1:16" ht="54" customHeight="1" x14ac:dyDescent="0.55000000000000004">
      <c r="A15" s="25">
        <v>1</v>
      </c>
      <c r="B15" s="65" t="s">
        <v>84</v>
      </c>
      <c r="C15" s="27">
        <v>1978</v>
      </c>
      <c r="D15" s="27"/>
      <c r="E15" s="39" t="s">
        <v>105</v>
      </c>
      <c r="F15" s="27">
        <v>9</v>
      </c>
      <c r="G15" s="27">
        <v>4</v>
      </c>
      <c r="H15" s="37">
        <v>8707</v>
      </c>
      <c r="I15" s="37">
        <v>7693.6</v>
      </c>
      <c r="J15" s="37">
        <v>7347.1</v>
      </c>
      <c r="K15" s="67">
        <v>357</v>
      </c>
      <c r="L15" s="27" t="s">
        <v>107</v>
      </c>
      <c r="M15" s="68" t="s">
        <v>108</v>
      </c>
      <c r="N15" s="37">
        <v>382556.25999999995</v>
      </c>
      <c r="O15" s="37">
        <v>43.936632594464221</v>
      </c>
      <c r="P15" s="37">
        <v>831.25755036177782</v>
      </c>
    </row>
    <row r="16" spans="1:16" ht="61.5" customHeight="1" x14ac:dyDescent="0.55000000000000004">
      <c r="A16" s="25">
        <v>2</v>
      </c>
      <c r="B16" s="65" t="s">
        <v>85</v>
      </c>
      <c r="C16" s="27">
        <v>1981</v>
      </c>
      <c r="D16" s="27"/>
      <c r="E16" s="39" t="s">
        <v>105</v>
      </c>
      <c r="F16" s="27">
        <v>9</v>
      </c>
      <c r="G16" s="27">
        <v>4</v>
      </c>
      <c r="H16" s="37">
        <v>8838.4</v>
      </c>
      <c r="I16" s="37">
        <v>7825</v>
      </c>
      <c r="J16" s="37">
        <v>7353.9</v>
      </c>
      <c r="K16" s="67">
        <v>387</v>
      </c>
      <c r="L16" s="27" t="s">
        <v>107</v>
      </c>
      <c r="M16" s="68" t="s">
        <v>108</v>
      </c>
      <c r="N16" s="37">
        <v>381284.05</v>
      </c>
      <c r="O16" s="37">
        <v>43.139487916364956</v>
      </c>
      <c r="P16" s="37">
        <v>841.91120078294728</v>
      </c>
    </row>
    <row r="17" spans="1:16" ht="57.75" customHeight="1" x14ac:dyDescent="0.55000000000000004">
      <c r="A17" s="25">
        <v>3</v>
      </c>
      <c r="B17" s="65" t="s">
        <v>67</v>
      </c>
      <c r="C17" s="27">
        <v>1982</v>
      </c>
      <c r="D17" s="27"/>
      <c r="E17" s="39" t="s">
        <v>105</v>
      </c>
      <c r="F17" s="27">
        <v>9</v>
      </c>
      <c r="G17" s="27">
        <v>4</v>
      </c>
      <c r="H17" s="37">
        <v>8597</v>
      </c>
      <c r="I17" s="37">
        <v>7716.1</v>
      </c>
      <c r="J17" s="37">
        <v>7190.6</v>
      </c>
      <c r="K17" s="67">
        <v>399</v>
      </c>
      <c r="L17" s="27" t="s">
        <v>107</v>
      </c>
      <c r="M17" s="68" t="s">
        <v>108</v>
      </c>
      <c r="N17" s="37">
        <v>292385.17000000004</v>
      </c>
      <c r="O17" s="37">
        <v>34.010139583575672</v>
      </c>
      <c r="P17" s="37">
        <v>875.92932069326514</v>
      </c>
    </row>
    <row r="18" spans="1:16" ht="56.25" customHeight="1" x14ac:dyDescent="0.55000000000000004">
      <c r="A18" s="25">
        <v>4</v>
      </c>
      <c r="B18" s="65" t="s">
        <v>86</v>
      </c>
      <c r="C18" s="27">
        <v>1983</v>
      </c>
      <c r="D18" s="27"/>
      <c r="E18" s="39" t="s">
        <v>105</v>
      </c>
      <c r="F18" s="27">
        <v>9</v>
      </c>
      <c r="G18" s="27">
        <v>4</v>
      </c>
      <c r="H18" s="37">
        <v>8601.7999999999993</v>
      </c>
      <c r="I18" s="37">
        <v>7730</v>
      </c>
      <c r="J18" s="37">
        <v>7318.9</v>
      </c>
      <c r="K18" s="67">
        <v>404</v>
      </c>
      <c r="L18" s="27" t="s">
        <v>107</v>
      </c>
      <c r="M18" s="68" t="s">
        <v>108</v>
      </c>
      <c r="N18" s="37">
        <v>292385.17000000004</v>
      </c>
      <c r="O18" s="37">
        <v>33.991161152316963</v>
      </c>
      <c r="P18" s="37">
        <v>874.71522937059694</v>
      </c>
    </row>
    <row r="19" spans="1:16" ht="68.25" customHeight="1" x14ac:dyDescent="0.55000000000000004">
      <c r="A19" s="25">
        <v>5</v>
      </c>
      <c r="B19" s="65" t="s">
        <v>87</v>
      </c>
      <c r="C19" s="27">
        <v>1987</v>
      </c>
      <c r="D19" s="27"/>
      <c r="E19" s="39" t="s">
        <v>110</v>
      </c>
      <c r="F19" s="27">
        <v>12</v>
      </c>
      <c r="G19" s="27">
        <v>1</v>
      </c>
      <c r="H19" s="37">
        <v>4535.8</v>
      </c>
      <c r="I19" s="37">
        <v>3907.5</v>
      </c>
      <c r="J19" s="37">
        <v>3078</v>
      </c>
      <c r="K19" s="67">
        <v>448</v>
      </c>
      <c r="L19" s="27" t="s">
        <v>107</v>
      </c>
      <c r="M19" s="68" t="s">
        <v>108</v>
      </c>
      <c r="N19" s="37">
        <v>193920.28</v>
      </c>
      <c r="O19" s="37">
        <v>42.753269544512541</v>
      </c>
      <c r="P19" s="37">
        <v>710.57385819480578</v>
      </c>
    </row>
    <row r="25" spans="1:16" ht="26.25" x14ac:dyDescent="0.4">
      <c r="A25" s="21" t="s">
        <v>101</v>
      </c>
    </row>
    <row r="26" spans="1:16" ht="26.25" x14ac:dyDescent="0.4">
      <c r="A26" s="21" t="s">
        <v>102</v>
      </c>
    </row>
  </sheetData>
  <mergeCells count="21">
    <mergeCell ref="A8:A11"/>
    <mergeCell ref="B8:B11"/>
    <mergeCell ref="C8:D8"/>
    <mergeCell ref="E8:E11"/>
    <mergeCell ref="F8:F11"/>
    <mergeCell ref="J2:P2"/>
    <mergeCell ref="A4:P4"/>
    <mergeCell ref="G8:G11"/>
    <mergeCell ref="A13:P13"/>
    <mergeCell ref="C9:C11"/>
    <mergeCell ref="D9:D11"/>
    <mergeCell ref="I9:I10"/>
    <mergeCell ref="J9:J10"/>
    <mergeCell ref="O8:O10"/>
    <mergeCell ref="P8:P10"/>
    <mergeCell ref="H8:H10"/>
    <mergeCell ref="I8:J8"/>
    <mergeCell ref="K8:K10"/>
    <mergeCell ref="L8:L11"/>
    <mergeCell ref="M8:M11"/>
    <mergeCell ref="N8:N10"/>
  </mergeCells>
  <pageMargins left="0.25" right="0.25" top="0.75" bottom="0.75" header="0.3" footer="0.3"/>
  <pageSetup paperSize="9" scale="2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2020-10-21T06:05:45Z</cp:lastPrinted>
  <dcterms:created xsi:type="dcterms:W3CDTF">2019-04-23T11:05:34Z</dcterms:created>
  <dcterms:modified xsi:type="dcterms:W3CDTF">2020-10-26T05:26:02Z</dcterms:modified>
</cp:coreProperties>
</file>