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428" windowHeight="92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Лист1!$A$1:$I$58</definedName>
  </definedNames>
  <calcPr calcId="124519"/>
</workbook>
</file>

<file path=xl/calcChain.xml><?xml version="1.0" encoding="utf-8"?>
<calcChain xmlns="http://schemas.openxmlformats.org/spreadsheetml/2006/main">
  <c r="D20" i="1"/>
  <c r="C20"/>
  <c r="G20" s="1"/>
  <c r="C32"/>
  <c r="C31" s="1"/>
  <c r="E32"/>
  <c r="E31" s="1"/>
  <c r="E19" s="1"/>
  <c r="H39"/>
  <c r="C40"/>
  <c r="D47" s="1"/>
  <c r="H38"/>
  <c r="E40"/>
  <c r="F48" s="1"/>
  <c r="G51"/>
  <c r="G50"/>
  <c r="G49"/>
  <c r="G48"/>
  <c r="G47"/>
  <c r="G46"/>
  <c r="G45"/>
  <c r="G44"/>
  <c r="G43"/>
  <c r="G42"/>
  <c r="G41"/>
  <c r="H46"/>
  <c r="H45"/>
  <c r="H51"/>
  <c r="H50"/>
  <c r="H49"/>
  <c r="H48"/>
  <c r="H47"/>
  <c r="H44"/>
  <c r="H43"/>
  <c r="H42"/>
  <c r="H41"/>
  <c r="H21"/>
  <c r="H22"/>
  <c r="H23"/>
  <c r="H24"/>
  <c r="H25"/>
  <c r="H26"/>
  <c r="H27"/>
  <c r="H28"/>
  <c r="H29"/>
  <c r="H30"/>
  <c r="H33"/>
  <c r="H35"/>
  <c r="H36"/>
  <c r="H37"/>
  <c r="G21"/>
  <c r="G22"/>
  <c r="G23"/>
  <c r="G24"/>
  <c r="G25"/>
  <c r="G26"/>
  <c r="G27"/>
  <c r="G28"/>
  <c r="G29"/>
  <c r="G30"/>
  <c r="G33"/>
  <c r="G35"/>
  <c r="G36"/>
  <c r="G37"/>
  <c r="C19" l="1"/>
  <c r="D39" s="1"/>
  <c r="H20"/>
  <c r="G31"/>
  <c r="H32"/>
  <c r="H31"/>
  <c r="G32"/>
  <c r="D46"/>
  <c r="F51"/>
  <c r="F36"/>
  <c r="D36"/>
  <c r="F35"/>
  <c r="F27"/>
  <c r="D23"/>
  <c r="D40"/>
  <c r="F47"/>
  <c r="F43"/>
  <c r="F42"/>
  <c r="F46"/>
  <c r="F50"/>
  <c r="F41"/>
  <c r="F45"/>
  <c r="F49"/>
  <c r="F40"/>
  <c r="F44"/>
  <c r="D45"/>
  <c r="D51"/>
  <c r="H40"/>
  <c r="D41"/>
  <c r="D44"/>
  <c r="D50"/>
  <c r="D43"/>
  <c r="D49"/>
  <c r="G40"/>
  <c r="D42"/>
  <c r="D48"/>
  <c r="F22"/>
  <c r="F33"/>
  <c r="F21"/>
  <c r="F32"/>
  <c r="F37"/>
  <c r="F24"/>
  <c r="F28"/>
  <c r="F31"/>
  <c r="D30"/>
  <c r="D32"/>
  <c r="D28"/>
  <c r="D37" l="1"/>
  <c r="D33"/>
  <c r="D35"/>
  <c r="D38"/>
  <c r="D22"/>
  <c r="D21"/>
  <c r="D31"/>
  <c r="D25"/>
  <c r="G19"/>
  <c r="D19"/>
  <c r="D24"/>
  <c r="D29"/>
  <c r="D26"/>
  <c r="D27"/>
  <c r="F38"/>
  <c r="F39"/>
  <c r="F23"/>
  <c r="F25"/>
  <c r="F26"/>
  <c r="H19"/>
  <c r="F20"/>
  <c r="F29"/>
  <c r="F30"/>
  <c r="F19"/>
</calcChain>
</file>

<file path=xl/sharedStrings.xml><?xml version="1.0" encoding="utf-8"?>
<sst xmlns="http://schemas.openxmlformats.org/spreadsheetml/2006/main" count="115" uniqueCount="99">
  <si>
    <t>Наименование показателя</t>
  </si>
  <si>
    <t>Код</t>
  </si>
  <si>
    <t>Уточненный план на год</t>
  </si>
  <si>
    <t>Показатели исполнения</t>
  </si>
  <si>
    <t>000101</t>
  </si>
  <si>
    <t>000103</t>
  </si>
  <si>
    <t>000105</t>
  </si>
  <si>
    <t>000106</t>
  </si>
  <si>
    <t>000108</t>
  </si>
  <si>
    <t>000100</t>
  </si>
  <si>
    <t>000111</t>
  </si>
  <si>
    <t>000112</t>
  </si>
  <si>
    <t>000113</t>
  </si>
  <si>
    <t>000114</t>
  </si>
  <si>
    <t>000116</t>
  </si>
  <si>
    <t>000200</t>
  </si>
  <si>
    <t>000202</t>
  </si>
  <si>
    <t>0002021</t>
  </si>
  <si>
    <t>0002022</t>
  </si>
  <si>
    <t>0002023</t>
  </si>
  <si>
    <t>0002024</t>
  </si>
  <si>
    <t>0100</t>
  </si>
  <si>
    <t>0300</t>
  </si>
  <si>
    <t>0400</t>
  </si>
  <si>
    <t>0500</t>
  </si>
  <si>
    <t>0800</t>
  </si>
  <si>
    <t>1000</t>
  </si>
  <si>
    <t>1100</t>
  </si>
  <si>
    <t>1200</t>
  </si>
  <si>
    <t>1300</t>
  </si>
  <si>
    <t>% исполнения</t>
  </si>
  <si>
    <t>не исполнено</t>
  </si>
  <si>
    <t>Налоговые и неналоговые доходы</t>
  </si>
  <si>
    <t>Налоги на прибыль, доходы</t>
  </si>
  <si>
    <t>x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</si>
  <si>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</si>
  <si>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</si>
  <si>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</si>
  <si>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</si>
  <si>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</si>
  <si>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</si>
  <si>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Штрафы, санкции, возмещение ущерба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</si>
  <si>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</si>
  <si>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</si>
  <si>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Безвозмездные поступления</t>
  </si>
  <si>
    <t>Безвозмездные поступления от других бюджетов бджетной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</si>
  <si>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</si>
  <si>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</si>
  <si>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субъектов Российской Федерации и муниципальных образований</t>
  </si>
  <si>
    <t>Иные МБТ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</si>
  <si>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</si>
  <si>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</si>
  <si>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</si>
  <si>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</si>
  <si>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</si>
  <si>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</si>
  <si>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</si>
  <si>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</si>
  <si>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</si>
  <si>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Исп. по расходам В.Н. Милованова 3-67-17</t>
  </si>
  <si>
    <t>Доля в общем объеме доходов (расходов), %</t>
  </si>
  <si>
    <t>Охрана окружающей среды</t>
  </si>
  <si>
    <t>0600</t>
  </si>
  <si>
    <t>Образование</t>
  </si>
  <si>
    <t>0700</t>
  </si>
  <si>
    <t>II     Всего расходов:</t>
  </si>
  <si>
    <t>I        Всего доходов</t>
  </si>
  <si>
    <t>ПОЯСНИТЕЛЬНАЯ ЗАПИСКА</t>
  </si>
  <si>
    <t xml:space="preserve"> к постановлению администрации </t>
  </si>
  <si>
    <t xml:space="preserve"> ЗАТО г.Радужный Владимирской области </t>
  </si>
  <si>
    <t xml:space="preserve"> к отчету об исполнении бюджета ЗАТО г.Радужный Владимирской области </t>
  </si>
  <si>
    <t>Таблица</t>
  </si>
  <si>
    <t>Причины отклонений (больше 5%) от планового процента исполнения</t>
  </si>
  <si>
    <t>Приложение №13</t>
  </si>
  <si>
    <t>М.Л.Семенович</t>
  </si>
  <si>
    <t>Возврат остатков субсидий, субвенций и иных межбюджетных трансфертов</t>
  </si>
  <si>
    <t>0002196</t>
  </si>
  <si>
    <t xml:space="preserve">расширение производства, рост численности в ООО «Владимирский Стандарт» </t>
  </si>
  <si>
    <t>продажа квартиры</t>
  </si>
  <si>
    <t>уточняются по факту поступления</t>
  </si>
  <si>
    <t>оплата работ по факту, на основании актов выполненных работ</t>
  </si>
  <si>
    <t>оплата работ по факту, на основании актов выполненных работ, поэтапная оплата работ в соответствии с условиями заключенных государственных контрактов</t>
  </si>
  <si>
    <t>отсутствие потребности в расходах по обслуживанию муниципального долга</t>
  </si>
  <si>
    <t>Исполнение на 01.10.2019</t>
  </si>
  <si>
    <t>за 9 месяцев 2019 года</t>
  </si>
  <si>
    <t xml:space="preserve">          Сложившаяся по состоянию на 01.10.2019 года структура доходной и расходной части бюджета города, а также анализ показателей исполнения бюджета города приведены в таблице.</t>
  </si>
  <si>
    <t>Доходы бюджетов городских округов от возврата бюджетными учреждениями остатков субсидий прошлых лет</t>
  </si>
  <si>
    <t>00021804</t>
  </si>
  <si>
    <t>поступления запланированы на 4 квартал</t>
  </si>
  <si>
    <t>Исп. по доходам А.С. Симонова 3-41-07</t>
  </si>
  <si>
    <t>Заместитель главы администрации города по финансам и экономике, начальник финансового управления</t>
  </si>
  <si>
    <t>О.М.Горшкова</t>
  </si>
  <si>
    <t>Заместитель начальника финансового управления</t>
  </si>
  <si>
    <t xml:space="preserve">           Основные характеристики бюджета ЗАТО г.Радужный Владимирской области на 2019 год определены решением Совета народных депутатов ЗАТО г.Радужный Владимирской области от 10.12.2018 года № 19/101 «Об   утверждении бюджета ЗАТО г.Радужный Владимирской области на 2019 год и на  плановый период 2020 и 2021 годов» (в действующей по состоянию на 01.10.2019 года редакции от 05.08.2019 года № 11/56).</t>
  </si>
  <si>
    <t xml:space="preserve">           Исполнение за 9 месяцев текущего года составило по доходам – 514 682,43 тыс. рублей, по расходам –  498 491,44 тыс. рублей. По итогам исполнения бюджета ЗАТО г.Радужный Владимрской области за 9 месяцев 2019 года образовался профицит в размере 16 190,99 тыс. руб.</t>
  </si>
  <si>
    <t xml:space="preserve">           Плановый процент исполнения бюджета за 9 месяцев 2019 года - 70%.</t>
  </si>
  <si>
    <t xml:space="preserve">           Общий объем доходов в бюджете ЗАТО г.Радужный Владимирской области на 2019 год предусмотрен в сумме 653 500,26 тыс. рублей, расходов в сумме 697 761,33 тыс. рублей, дефицит - 42 299,94 тыс. рублей.</t>
  </si>
  <si>
    <t>тыс.руб.</t>
  </si>
  <si>
    <t>от 28.10.2019г. № 1467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</si>
</sst>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b/>
      <sz val="14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4" fillId="0" borderId="1">
      <alignment horizontal="center" vertical="center" wrapText="1"/>
    </xf>
    <xf numFmtId="49" fontId="5" fillId="0" borderId="1">
      <alignment horizontal="left" vertical="top" shrinkToFit="1"/>
    </xf>
    <xf numFmtId="4" fontId="5" fillId="2" borderId="1">
      <alignment horizontal="right" vertical="top" shrinkToFit="1"/>
    </xf>
    <xf numFmtId="0" fontId="4" fillId="0" borderId="1">
      <alignment horizontal="left" vertical="top" wrapText="1"/>
    </xf>
    <xf numFmtId="49" fontId="4" fillId="0" borderId="1">
      <alignment horizontal="center" vertical="top" shrinkToFit="1"/>
    </xf>
    <xf numFmtId="4" fontId="5" fillId="3" borderId="1">
      <alignment horizontal="right" vertical="top" shrinkToFit="1"/>
    </xf>
    <xf numFmtId="0" fontId="4" fillId="0" borderId="0"/>
    <xf numFmtId="49" fontId="4" fillId="0" borderId="1">
      <alignment horizontal="center" vertical="top" shrinkToFit="1"/>
    </xf>
    <xf numFmtId="4" fontId="5" fillId="3" borderId="1">
      <alignment horizontal="right" vertical="top" shrinkToFit="1"/>
    </xf>
    <xf numFmtId="0" fontId="4" fillId="0" borderId="1">
      <alignment horizontal="left" vertical="top" wrapText="1"/>
    </xf>
  </cellStyleXfs>
  <cellXfs count="49">
    <xf numFmtId="0" fontId="0" fillId="0" borderId="0" xfId="0"/>
    <xf numFmtId="0" fontId="3" fillId="0" borderId="0" xfId="1" applyNumberFormat="1" applyFont="1" applyFill="1" applyBorder="1" applyAlignment="1" applyProtection="1">
      <alignment horizontal="center" wrapText="1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justify" vertical="center" wrapText="1"/>
      <protection locked="0"/>
    </xf>
    <xf numFmtId="0" fontId="7" fillId="0" borderId="0" xfId="1" applyNumberFormat="1" applyFont="1" applyFill="1" applyBorder="1" applyAlignment="1" applyProtection="1">
      <alignment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/>
      <protection locked="0"/>
    </xf>
    <xf numFmtId="0" fontId="9" fillId="0" borderId="0" xfId="0" applyFont="1" applyFill="1" applyAlignment="1">
      <alignment vertical="center"/>
    </xf>
    <xf numFmtId="4" fontId="6" fillId="0" borderId="0" xfId="0" applyNumberFormat="1" applyFont="1" applyFill="1" applyAlignment="1" applyProtection="1">
      <alignment vertical="center"/>
      <protection locked="0"/>
    </xf>
    <xf numFmtId="4" fontId="2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 wrapText="1"/>
      <protection locked="0"/>
    </xf>
    <xf numFmtId="0" fontId="3" fillId="0" borderId="0" xfId="1" applyNumberFormat="1" applyFont="1" applyFill="1" applyBorder="1" applyAlignment="1" applyProtection="1">
      <alignment horizontal="center" wrapText="1"/>
    </xf>
    <xf numFmtId="0" fontId="3" fillId="0" borderId="0" xfId="1" applyNumberFormat="1" applyFont="1" applyFill="1" applyBorder="1" applyAlignment="1" applyProtection="1">
      <alignment vertical="center" wrapText="1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4" fillId="0" borderId="0" xfId="0" applyFont="1" applyFill="1" applyAlignment="1" applyProtection="1">
      <alignment vertical="center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2" applyNumberFormat="1" applyFont="1" applyFill="1" applyBorder="1" applyAlignment="1" applyProtection="1">
      <alignment horizontal="center" vertical="center" wrapText="1"/>
    </xf>
    <xf numFmtId="49" fontId="16" fillId="0" borderId="2" xfId="3" applyNumberFormat="1" applyFont="1" applyFill="1" applyBorder="1" applyAlignment="1" applyProtection="1">
      <alignment vertical="center" shrinkToFit="1"/>
    </xf>
    <xf numFmtId="4" fontId="17" fillId="0" borderId="2" xfId="4" applyNumberFormat="1" applyFont="1" applyFill="1" applyBorder="1" applyAlignment="1" applyProtection="1">
      <alignment horizontal="right" vertical="center" shrinkToFit="1"/>
    </xf>
    <xf numFmtId="4" fontId="16" fillId="0" borderId="2" xfId="4" applyNumberFormat="1" applyFont="1" applyFill="1" applyBorder="1" applyAlignment="1" applyProtection="1">
      <alignment horizontal="right" vertical="center" shrinkToFit="1"/>
    </xf>
    <xf numFmtId="0" fontId="15" fillId="0" borderId="2" xfId="5" applyNumberFormat="1" applyFont="1" applyFill="1" applyBorder="1" applyAlignment="1" applyProtection="1">
      <alignment horizontal="left" vertical="center" wrapText="1"/>
    </xf>
    <xf numFmtId="49" fontId="15" fillId="0" borderId="2" xfId="6" applyNumberFormat="1" applyFont="1" applyFill="1" applyBorder="1" applyAlignment="1" applyProtection="1">
      <alignment horizontal="center" vertical="center" shrinkToFit="1"/>
    </xf>
    <xf numFmtId="4" fontId="14" fillId="0" borderId="2" xfId="4" applyNumberFormat="1" applyFont="1" applyFill="1" applyBorder="1" applyAlignment="1" applyProtection="1">
      <alignment horizontal="right" vertical="center" shrinkToFit="1"/>
    </xf>
    <xf numFmtId="4" fontId="15" fillId="0" borderId="2" xfId="4" applyNumberFormat="1" applyFont="1" applyFill="1" applyBorder="1" applyAlignment="1" applyProtection="1">
      <alignment horizontal="right" vertical="center" shrinkToFit="1"/>
    </xf>
    <xf numFmtId="0" fontId="14" fillId="0" borderId="2" xfId="0" applyFont="1" applyFill="1" applyBorder="1" applyAlignment="1" applyProtection="1">
      <alignment vertical="center" wrapText="1"/>
      <protection locked="0"/>
    </xf>
    <xf numFmtId="0" fontId="15" fillId="0" borderId="2" xfId="7" applyNumberFormat="1" applyFont="1" applyFill="1" applyBorder="1" applyAlignment="1" applyProtection="1">
      <alignment vertical="center" wrapText="1"/>
    </xf>
    <xf numFmtId="49" fontId="15" fillId="0" borderId="2" xfId="9" applyNumberFormat="1" applyFont="1" applyFill="1" applyBorder="1" applyAlignment="1" applyProtection="1">
      <alignment horizontal="center" vertical="center" shrinkToFit="1"/>
    </xf>
    <xf numFmtId="4" fontId="15" fillId="0" borderId="2" xfId="10" applyNumberFormat="1" applyFont="1" applyFill="1" applyBorder="1" applyAlignment="1" applyProtection="1">
      <alignment horizontal="right" vertical="center" shrinkToFit="1"/>
    </xf>
    <xf numFmtId="0" fontId="14" fillId="0" borderId="2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left" vertical="center" wrapText="1"/>
      <protection locked="0"/>
    </xf>
    <xf numFmtId="0" fontId="14" fillId="0" borderId="0" xfId="0" applyFont="1" applyFill="1" applyAlignment="1" applyProtection="1">
      <alignment horizontal="left" vertical="center"/>
      <protection locked="0"/>
    </xf>
    <xf numFmtId="0" fontId="15" fillId="0" borderId="2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3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Alignment="1" applyProtection="1">
      <alignment horizontal="justify" vertical="center" wrapText="1"/>
      <protection locked="0"/>
    </xf>
    <xf numFmtId="0" fontId="12" fillId="0" borderId="0" xfId="1" applyNumberFormat="1" applyFont="1" applyFill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justify" wrapText="1"/>
      <protection locked="0"/>
    </xf>
  </cellXfs>
  <cellStyles count="12">
    <cellStyle name="xl27" xfId="2"/>
    <cellStyle name="xl29" xfId="6"/>
    <cellStyle name="xl31" xfId="9"/>
    <cellStyle name="xl34" xfId="3"/>
    <cellStyle name="xl35" xfId="4"/>
    <cellStyle name="xl37" xfId="8"/>
    <cellStyle name="xl39" xfId="5"/>
    <cellStyle name="xl40" xfId="7"/>
    <cellStyle name="xl41" xfId="10"/>
    <cellStyle name="xl47" xfId="11"/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8"/>
  <sheetViews>
    <sheetView tabSelected="1" workbookViewId="0">
      <selection activeCell="F5" sqref="F5"/>
    </sheetView>
  </sheetViews>
  <sheetFormatPr defaultColWidth="8.88671875" defaultRowHeight="18"/>
  <cols>
    <col min="1" max="1" width="26.6640625" style="2" customWidth="1"/>
    <col min="2" max="2" width="11.5546875" style="2" bestFit="1" customWidth="1"/>
    <col min="3" max="6" width="15.6640625" style="2" customWidth="1"/>
    <col min="7" max="7" width="9" style="2" customWidth="1"/>
    <col min="8" max="8" width="15.109375" style="2" bestFit="1" customWidth="1"/>
    <col min="9" max="9" width="26.44140625" style="3" customWidth="1"/>
    <col min="10" max="10" width="8.88671875" style="2"/>
    <col min="11" max="11" width="11.44140625" style="2" bestFit="1" customWidth="1"/>
    <col min="12" max="13" width="8.88671875" style="2"/>
    <col min="14" max="14" width="14.109375" style="2" bestFit="1" customWidth="1"/>
    <col min="15" max="16384" width="8.88671875" style="2"/>
  </cols>
  <sheetData>
    <row r="1" spans="1:9" ht="18" customHeight="1">
      <c r="A1" s="6"/>
      <c r="B1" s="6"/>
      <c r="C1" s="43"/>
      <c r="D1" s="7"/>
      <c r="E1" s="7"/>
      <c r="F1" s="47" t="s">
        <v>73</v>
      </c>
      <c r="G1" s="47"/>
      <c r="H1" s="47"/>
      <c r="I1" s="47"/>
    </row>
    <row r="2" spans="1:9" ht="18" customHeight="1">
      <c r="A2" s="8"/>
      <c r="B2" s="6"/>
      <c r="C2" s="43"/>
      <c r="D2" s="7"/>
      <c r="E2" s="7"/>
      <c r="F2" s="47" t="s">
        <v>68</v>
      </c>
      <c r="G2" s="47"/>
      <c r="H2" s="47"/>
      <c r="I2" s="47"/>
    </row>
    <row r="3" spans="1:9" ht="18" customHeight="1">
      <c r="A3" s="8"/>
      <c r="B3" s="6"/>
      <c r="C3" s="43"/>
      <c r="D3" s="7"/>
      <c r="E3" s="7"/>
      <c r="F3" s="47" t="s">
        <v>69</v>
      </c>
      <c r="G3" s="47"/>
      <c r="H3" s="47"/>
      <c r="I3" s="47"/>
    </row>
    <row r="4" spans="1:9" ht="18" customHeight="1">
      <c r="A4" s="8"/>
      <c r="B4" s="6"/>
      <c r="C4" s="43"/>
      <c r="D4" s="7"/>
      <c r="E4" s="7"/>
      <c r="F4" s="47" t="s">
        <v>98</v>
      </c>
      <c r="G4" s="47"/>
      <c r="H4" s="47"/>
      <c r="I4" s="47"/>
    </row>
    <row r="5" spans="1:9" ht="18" customHeight="1">
      <c r="A5" s="8"/>
      <c r="B5" s="6"/>
      <c r="C5" s="7"/>
      <c r="D5" s="7"/>
      <c r="E5" s="7"/>
      <c r="F5" s="1"/>
      <c r="G5" s="1"/>
      <c r="H5" s="1"/>
      <c r="I5" s="1"/>
    </row>
    <row r="6" spans="1:9">
      <c r="A6" s="42" t="s">
        <v>67</v>
      </c>
      <c r="B6" s="42"/>
      <c r="C6" s="42"/>
      <c r="D6" s="42"/>
      <c r="E6" s="42"/>
      <c r="F6" s="42"/>
      <c r="G6" s="42"/>
      <c r="H6" s="42"/>
      <c r="I6" s="42"/>
    </row>
    <row r="7" spans="1:9">
      <c r="A7" s="42" t="s">
        <v>70</v>
      </c>
      <c r="B7" s="42"/>
      <c r="C7" s="42"/>
      <c r="D7" s="42"/>
      <c r="E7" s="42"/>
      <c r="F7" s="42"/>
      <c r="G7" s="42"/>
      <c r="H7" s="42"/>
      <c r="I7" s="42"/>
    </row>
    <row r="8" spans="1:9">
      <c r="B8" s="15"/>
      <c r="C8" s="16"/>
      <c r="D8" s="16"/>
      <c r="E8" s="36" t="s">
        <v>84</v>
      </c>
      <c r="F8" s="16"/>
      <c r="H8" s="14"/>
      <c r="I8" s="14"/>
    </row>
    <row r="9" spans="1:9" s="5" customFormat="1" ht="88.5" customHeight="1">
      <c r="A9" s="48" t="s">
        <v>93</v>
      </c>
      <c r="B9" s="48"/>
      <c r="C9" s="48"/>
      <c r="D9" s="48"/>
      <c r="E9" s="48"/>
      <c r="F9" s="48"/>
      <c r="G9" s="48"/>
      <c r="H9" s="48"/>
      <c r="I9" s="48"/>
    </row>
    <row r="10" spans="1:9" s="3" customFormat="1" ht="44.25" customHeight="1">
      <c r="A10" s="46" t="s">
        <v>96</v>
      </c>
      <c r="B10" s="46"/>
      <c r="C10" s="46"/>
      <c r="D10" s="46"/>
      <c r="E10" s="46"/>
      <c r="F10" s="46"/>
      <c r="G10" s="46"/>
      <c r="H10" s="46"/>
      <c r="I10" s="46"/>
    </row>
    <row r="11" spans="1:9" s="3" customFormat="1" ht="60" customHeight="1">
      <c r="A11" s="46" t="s">
        <v>94</v>
      </c>
      <c r="B11" s="46"/>
      <c r="C11" s="46"/>
      <c r="D11" s="46"/>
      <c r="E11" s="46"/>
      <c r="F11" s="46"/>
      <c r="G11" s="46"/>
      <c r="H11" s="46"/>
      <c r="I11" s="46"/>
    </row>
    <row r="12" spans="1:9" ht="39.75" customHeight="1">
      <c r="A12" s="46" t="s">
        <v>85</v>
      </c>
      <c r="B12" s="46"/>
      <c r="C12" s="46"/>
      <c r="D12" s="46"/>
      <c r="E12" s="46"/>
      <c r="F12" s="46"/>
      <c r="G12" s="46"/>
      <c r="H12" s="46"/>
      <c r="I12" s="46"/>
    </row>
    <row r="13" spans="1:9">
      <c r="A13" s="46" t="s">
        <v>95</v>
      </c>
      <c r="B13" s="46"/>
      <c r="C13" s="46"/>
      <c r="D13" s="46"/>
      <c r="E13" s="46"/>
      <c r="F13" s="46"/>
      <c r="G13" s="46"/>
      <c r="H13" s="46"/>
      <c r="I13" s="46"/>
    </row>
    <row r="14" spans="1:9" ht="21">
      <c r="A14" s="9"/>
      <c r="B14" s="9"/>
      <c r="C14" s="9"/>
      <c r="D14" s="9"/>
      <c r="E14" s="8"/>
      <c r="F14" s="8"/>
      <c r="G14" s="8"/>
      <c r="H14" s="8"/>
      <c r="I14" s="35" t="s">
        <v>71</v>
      </c>
    </row>
    <row r="15" spans="1:9">
      <c r="A15" s="17"/>
      <c r="B15" s="18"/>
      <c r="C15" s="19"/>
      <c r="D15" s="19"/>
      <c r="E15" s="19"/>
      <c r="F15" s="19"/>
      <c r="G15" s="19"/>
      <c r="H15" s="45" t="s">
        <v>97</v>
      </c>
      <c r="I15" s="45"/>
    </row>
    <row r="16" spans="1:9">
      <c r="A16" s="41" t="s">
        <v>0</v>
      </c>
      <c r="B16" s="41" t="s">
        <v>1</v>
      </c>
      <c r="C16" s="41" t="s">
        <v>2</v>
      </c>
      <c r="D16" s="41" t="s">
        <v>60</v>
      </c>
      <c r="E16" s="41" t="s">
        <v>83</v>
      </c>
      <c r="F16" s="41" t="s">
        <v>60</v>
      </c>
      <c r="G16" s="44" t="s">
        <v>3</v>
      </c>
      <c r="H16" s="44"/>
      <c r="I16" s="44" t="s">
        <v>72</v>
      </c>
    </row>
    <row r="17" spans="1:14" ht="46.8">
      <c r="A17" s="41"/>
      <c r="B17" s="41"/>
      <c r="C17" s="41"/>
      <c r="D17" s="41"/>
      <c r="E17" s="41"/>
      <c r="F17" s="41"/>
      <c r="G17" s="20" t="s">
        <v>30</v>
      </c>
      <c r="H17" s="20" t="s">
        <v>31</v>
      </c>
      <c r="I17" s="44"/>
    </row>
    <row r="18" spans="1:14">
      <c r="A18" s="21">
        <v>1</v>
      </c>
      <c r="B18" s="21">
        <v>2</v>
      </c>
      <c r="C18" s="21">
        <v>3</v>
      </c>
      <c r="D18" s="21">
        <v>4</v>
      </c>
      <c r="E18" s="21">
        <v>5</v>
      </c>
      <c r="F18" s="21">
        <v>6</v>
      </c>
      <c r="G18" s="20">
        <v>7</v>
      </c>
      <c r="H18" s="20">
        <v>8</v>
      </c>
      <c r="I18" s="20">
        <v>9</v>
      </c>
    </row>
    <row r="19" spans="1:14" s="4" customFormat="1" ht="17.399999999999999">
      <c r="A19" s="22" t="s">
        <v>66</v>
      </c>
      <c r="B19" s="22"/>
      <c r="C19" s="23">
        <f>C20+C31</f>
        <v>653500.26</v>
      </c>
      <c r="D19" s="23">
        <f t="shared" ref="D19:D28" si="0">C19/$C$19*100</f>
        <v>100</v>
      </c>
      <c r="E19" s="23">
        <f>E20+E31</f>
        <v>514682.43000000005</v>
      </c>
      <c r="F19" s="23">
        <f t="shared" ref="F19:F28" si="1">E19/$E$19*100</f>
        <v>100</v>
      </c>
      <c r="G19" s="24">
        <f t="shared" ref="G19:G37" si="2">E19/C19*100</f>
        <v>78.7578003411965</v>
      </c>
      <c r="H19" s="24">
        <f t="shared" ref="H19:H39" si="3">E19-C19</f>
        <v>-138817.82999999996</v>
      </c>
      <c r="I19" s="20" t="s">
        <v>34</v>
      </c>
      <c r="K19" s="10"/>
      <c r="M19" s="10"/>
      <c r="N19" s="10"/>
    </row>
    <row r="20" spans="1:14" ht="31.2">
      <c r="A20" s="25" t="s">
        <v>32</v>
      </c>
      <c r="B20" s="26" t="s">
        <v>9</v>
      </c>
      <c r="C20" s="27">
        <f>C21+C22+C23+C24+C25+C26+C27+C28+C29+C30</f>
        <v>116080.98999999999</v>
      </c>
      <c r="D20" s="27">
        <f>C20/$C$19*100</f>
        <v>17.762960033099297</v>
      </c>
      <c r="E20" s="27">
        <v>94118.28</v>
      </c>
      <c r="F20" s="27">
        <f t="shared" si="1"/>
        <v>18.286670481446198</v>
      </c>
      <c r="G20" s="28">
        <f t="shared" si="2"/>
        <v>81.079839170909906</v>
      </c>
      <c r="H20" s="28">
        <f t="shared" si="3"/>
        <v>-21962.709999999992</v>
      </c>
      <c r="I20" s="20" t="s">
        <v>34</v>
      </c>
      <c r="K20" s="10"/>
      <c r="L20" s="4"/>
      <c r="M20" s="10"/>
      <c r="N20" s="10"/>
    </row>
    <row r="21" spans="1:14" ht="78">
      <c r="A21" s="25" t="s">
        <v>33</v>
      </c>
      <c r="B21" s="26" t="s">
        <v>4</v>
      </c>
      <c r="C21" s="27">
        <v>62078</v>
      </c>
      <c r="D21" s="27">
        <f t="shared" si="0"/>
        <v>9.4993076207804403</v>
      </c>
      <c r="E21" s="27">
        <v>52145.96</v>
      </c>
      <c r="F21" s="27">
        <f t="shared" si="1"/>
        <v>10.131676731222395</v>
      </c>
      <c r="G21" s="28">
        <f t="shared" si="2"/>
        <v>84.000708785721187</v>
      </c>
      <c r="H21" s="28">
        <f t="shared" si="3"/>
        <v>-9932.0400000000009</v>
      </c>
      <c r="I21" s="29" t="s">
        <v>77</v>
      </c>
      <c r="K21" s="4"/>
      <c r="L21" s="4"/>
      <c r="M21" s="4"/>
      <c r="N21" s="10"/>
    </row>
    <row r="22" spans="1:14" ht="78">
      <c r="A22" s="25" t="s">
        <v>35</v>
      </c>
      <c r="B22" s="26" t="s">
        <v>5</v>
      </c>
      <c r="C22" s="27">
        <v>1220</v>
      </c>
      <c r="D22" s="27">
        <f t="shared" si="0"/>
        <v>0.18668699535023903</v>
      </c>
      <c r="E22" s="27">
        <v>1010.89</v>
      </c>
      <c r="F22" s="27">
        <f t="shared" si="1"/>
        <v>0.19641043507158382</v>
      </c>
      <c r="G22" s="28">
        <f t="shared" si="2"/>
        <v>82.859836065573774</v>
      </c>
      <c r="H22" s="28">
        <f t="shared" si="3"/>
        <v>-209.11</v>
      </c>
      <c r="I22" s="29" t="s">
        <v>79</v>
      </c>
      <c r="K22" s="4"/>
      <c r="L22" s="4"/>
      <c r="M22" s="4"/>
      <c r="N22" s="10"/>
    </row>
    <row r="23" spans="1:14" ht="31.2">
      <c r="A23" s="25" t="s">
        <v>36</v>
      </c>
      <c r="B23" s="26" t="s">
        <v>6</v>
      </c>
      <c r="C23" s="27">
        <v>7663.8</v>
      </c>
      <c r="D23" s="27">
        <f t="shared" si="0"/>
        <v>1.172730979479641</v>
      </c>
      <c r="E23" s="27">
        <v>5665.23</v>
      </c>
      <c r="F23" s="27">
        <f t="shared" si="1"/>
        <v>1.1007234111333466</v>
      </c>
      <c r="G23" s="28">
        <f t="shared" si="2"/>
        <v>73.921944727158845</v>
      </c>
      <c r="H23" s="28">
        <f t="shared" si="3"/>
        <v>-1998.5700000000006</v>
      </c>
      <c r="I23" s="29"/>
      <c r="K23" s="4"/>
      <c r="L23" s="4"/>
      <c r="M23" s="4"/>
      <c r="N23" s="10"/>
    </row>
    <row r="24" spans="1:14" ht="46.8">
      <c r="A24" s="25" t="s">
        <v>37</v>
      </c>
      <c r="B24" s="26" t="s">
        <v>7</v>
      </c>
      <c r="C24" s="27">
        <v>16010</v>
      </c>
      <c r="D24" s="27">
        <f t="shared" si="0"/>
        <v>2.4498842586535465</v>
      </c>
      <c r="E24" s="27">
        <v>10085.67</v>
      </c>
      <c r="F24" s="27">
        <f t="shared" si="1"/>
        <v>1.9595908879189832</v>
      </c>
      <c r="G24" s="28">
        <f t="shared" si="2"/>
        <v>62.996064959400378</v>
      </c>
      <c r="H24" s="28">
        <f t="shared" si="3"/>
        <v>-5924.33</v>
      </c>
      <c r="I24" s="29" t="s">
        <v>88</v>
      </c>
      <c r="K24" s="4"/>
      <c r="L24" s="4"/>
      <c r="M24" s="4"/>
      <c r="N24" s="10"/>
    </row>
    <row r="25" spans="1:14" ht="82.5" customHeight="1">
      <c r="A25" s="25" t="s">
        <v>38</v>
      </c>
      <c r="B25" s="26" t="s">
        <v>8</v>
      </c>
      <c r="C25" s="27">
        <v>758</v>
      </c>
      <c r="D25" s="27">
        <f t="shared" si="0"/>
        <v>0.11599077252088622</v>
      </c>
      <c r="E25" s="27">
        <v>567.82000000000005</v>
      </c>
      <c r="F25" s="27">
        <f t="shared" si="1"/>
        <v>0.11032434116703771</v>
      </c>
      <c r="G25" s="28">
        <f t="shared" si="2"/>
        <v>74.910290237467024</v>
      </c>
      <c r="H25" s="28">
        <f t="shared" si="3"/>
        <v>-190.17999999999995</v>
      </c>
      <c r="I25" s="29"/>
      <c r="K25" s="4"/>
      <c r="L25" s="4"/>
      <c r="M25" s="4"/>
      <c r="N25" s="10"/>
    </row>
    <row r="26" spans="1:14" ht="78">
      <c r="A26" s="25" t="s">
        <v>39</v>
      </c>
      <c r="B26" s="26" t="s">
        <v>10</v>
      </c>
      <c r="C26" s="27">
        <v>15818</v>
      </c>
      <c r="D26" s="27">
        <f t="shared" si="0"/>
        <v>2.4205040102049846</v>
      </c>
      <c r="E26" s="27">
        <v>14021.82</v>
      </c>
      <c r="F26" s="27">
        <f t="shared" si="1"/>
        <v>2.7243634487386714</v>
      </c>
      <c r="G26" s="28">
        <f t="shared" si="2"/>
        <v>88.644708559868505</v>
      </c>
      <c r="H26" s="28">
        <f t="shared" si="3"/>
        <v>-1796.1800000000003</v>
      </c>
      <c r="I26" s="29" t="s">
        <v>79</v>
      </c>
      <c r="K26" s="4"/>
      <c r="L26" s="4"/>
      <c r="M26" s="4"/>
      <c r="N26" s="10"/>
    </row>
    <row r="27" spans="1:14" ht="31.2">
      <c r="A27" s="25" t="s">
        <v>40</v>
      </c>
      <c r="B27" s="26" t="s">
        <v>11</v>
      </c>
      <c r="C27" s="27">
        <v>855.56</v>
      </c>
      <c r="D27" s="27">
        <f t="shared" si="0"/>
        <v>0.13091961126381188</v>
      </c>
      <c r="E27" s="27">
        <v>856.16</v>
      </c>
      <c r="F27" s="27">
        <f t="shared" si="1"/>
        <v>0.16634723668340493</v>
      </c>
      <c r="G27" s="28">
        <f t="shared" si="2"/>
        <v>100.07012950582074</v>
      </c>
      <c r="H27" s="28">
        <f t="shared" si="3"/>
        <v>0.60000000000002274</v>
      </c>
      <c r="I27" s="29" t="s">
        <v>79</v>
      </c>
      <c r="K27" s="4"/>
      <c r="L27" s="4"/>
      <c r="M27" s="4"/>
      <c r="N27" s="10"/>
    </row>
    <row r="28" spans="1:14" ht="62.4">
      <c r="A28" s="25" t="s">
        <v>42</v>
      </c>
      <c r="B28" s="26" t="s">
        <v>12</v>
      </c>
      <c r="C28" s="27">
        <v>8944.3700000000008</v>
      </c>
      <c r="D28" s="27">
        <f t="shared" si="0"/>
        <v>1.3686865250826374</v>
      </c>
      <c r="E28" s="27">
        <v>6979.68</v>
      </c>
      <c r="F28" s="27">
        <f t="shared" si="1"/>
        <v>1.3561139050346054</v>
      </c>
      <c r="G28" s="28">
        <f t="shared" si="2"/>
        <v>78.034338919342545</v>
      </c>
      <c r="H28" s="28">
        <f t="shared" si="3"/>
        <v>-1964.6900000000005</v>
      </c>
      <c r="I28" s="29"/>
      <c r="K28" s="4"/>
      <c r="L28" s="4"/>
      <c r="M28" s="4"/>
      <c r="N28" s="10"/>
    </row>
    <row r="29" spans="1:14" ht="46.8">
      <c r="A29" s="25" t="s">
        <v>43</v>
      </c>
      <c r="B29" s="26" t="s">
        <v>13</v>
      </c>
      <c r="C29" s="27">
        <v>1297</v>
      </c>
      <c r="D29" s="27">
        <f t="shared" ref="D29:D39" si="4">C29/$C$19*100</f>
        <v>0.19846969915513119</v>
      </c>
      <c r="E29" s="27">
        <v>1297</v>
      </c>
      <c r="F29" s="27">
        <f t="shared" ref="F29:F39" si="5">E29/$E$19*100</f>
        <v>0.25200005370301837</v>
      </c>
      <c r="G29" s="28">
        <f t="shared" si="2"/>
        <v>100</v>
      </c>
      <c r="H29" s="28">
        <f t="shared" si="3"/>
        <v>0</v>
      </c>
      <c r="I29" s="29" t="s">
        <v>78</v>
      </c>
      <c r="K29" s="4"/>
      <c r="L29" s="4"/>
      <c r="M29" s="4"/>
      <c r="N29" s="10"/>
    </row>
    <row r="30" spans="1:14" ht="31.2">
      <c r="A30" s="25" t="s">
        <v>41</v>
      </c>
      <c r="B30" s="26" t="s">
        <v>14</v>
      </c>
      <c r="C30" s="27">
        <v>1436.26</v>
      </c>
      <c r="D30" s="27">
        <f t="shared" si="4"/>
        <v>0.21977956060797893</v>
      </c>
      <c r="E30" s="27">
        <v>1488.05</v>
      </c>
      <c r="F30" s="27">
        <f t="shared" si="5"/>
        <v>0.28912003077315068</v>
      </c>
      <c r="G30" s="28">
        <f t="shared" si="2"/>
        <v>103.605893083425</v>
      </c>
      <c r="H30" s="28">
        <f t="shared" si="3"/>
        <v>51.789999999999964</v>
      </c>
      <c r="I30" s="29" t="s">
        <v>79</v>
      </c>
      <c r="K30" s="4"/>
      <c r="L30" s="4"/>
      <c r="M30" s="4"/>
      <c r="N30" s="10"/>
    </row>
    <row r="31" spans="1:14" ht="31.2">
      <c r="A31" s="25" t="s">
        <v>44</v>
      </c>
      <c r="B31" s="26" t="s">
        <v>15</v>
      </c>
      <c r="C31" s="27">
        <f>C32</f>
        <v>537419.27</v>
      </c>
      <c r="D31" s="27">
        <f t="shared" si="4"/>
        <v>82.23703996690071</v>
      </c>
      <c r="E31" s="27">
        <f>E32+E38</f>
        <v>420564.15</v>
      </c>
      <c r="F31" s="27">
        <f t="shared" si="5"/>
        <v>81.713329518553806</v>
      </c>
      <c r="G31" s="28">
        <f t="shared" si="2"/>
        <v>78.256246747534746</v>
      </c>
      <c r="H31" s="28">
        <f t="shared" si="3"/>
        <v>-116855.12</v>
      </c>
      <c r="I31" s="20" t="s">
        <v>34</v>
      </c>
      <c r="K31" s="10"/>
      <c r="L31" s="4"/>
      <c r="M31" s="10"/>
      <c r="N31" s="10"/>
    </row>
    <row r="32" spans="1:14" ht="78">
      <c r="A32" s="25" t="s">
        <v>45</v>
      </c>
      <c r="B32" s="26" t="s">
        <v>16</v>
      </c>
      <c r="C32" s="27">
        <f>C33+C35+C36+C37</f>
        <v>537419.27</v>
      </c>
      <c r="D32" s="27">
        <f t="shared" si="4"/>
        <v>82.23703996690071</v>
      </c>
      <c r="E32" s="27">
        <f>E33+E35+E36+E37+E39</f>
        <v>420569.63</v>
      </c>
      <c r="F32" s="27">
        <f t="shared" si="5"/>
        <v>81.714394252782242</v>
      </c>
      <c r="G32" s="28">
        <f t="shared" si="2"/>
        <v>78.25726643557087</v>
      </c>
      <c r="H32" s="28">
        <f t="shared" si="3"/>
        <v>-116849.64000000001</v>
      </c>
      <c r="I32" s="20" t="s">
        <v>34</v>
      </c>
      <c r="K32" s="4"/>
      <c r="L32" s="4"/>
      <c r="M32" s="4"/>
      <c r="N32" s="10"/>
    </row>
    <row r="33" spans="1:16" ht="46.8">
      <c r="A33" s="25" t="s">
        <v>46</v>
      </c>
      <c r="B33" s="26" t="s">
        <v>17</v>
      </c>
      <c r="C33" s="27">
        <v>304434</v>
      </c>
      <c r="D33" s="27">
        <f t="shared" si="4"/>
        <v>46.585138313487434</v>
      </c>
      <c r="E33" s="27">
        <v>228333</v>
      </c>
      <c r="F33" s="27">
        <f t="shared" si="5"/>
        <v>44.363861420332526</v>
      </c>
      <c r="G33" s="28">
        <f t="shared" si="2"/>
        <v>75.00246358816689</v>
      </c>
      <c r="H33" s="28">
        <f t="shared" si="3"/>
        <v>-76101</v>
      </c>
      <c r="I33" s="20" t="s">
        <v>34</v>
      </c>
      <c r="K33" s="4"/>
      <c r="L33" s="4"/>
      <c r="M33" s="4"/>
      <c r="N33" s="10"/>
    </row>
    <row r="34" spans="1:16">
      <c r="A34" s="21">
        <v>1</v>
      </c>
      <c r="B34" s="21">
        <v>2</v>
      </c>
      <c r="C34" s="21">
        <v>3</v>
      </c>
      <c r="D34" s="21">
        <v>4</v>
      </c>
      <c r="E34" s="21">
        <v>5</v>
      </c>
      <c r="F34" s="21">
        <v>6</v>
      </c>
      <c r="G34" s="20">
        <v>7</v>
      </c>
      <c r="H34" s="20">
        <v>8</v>
      </c>
      <c r="I34" s="20">
        <v>9</v>
      </c>
      <c r="K34" s="4"/>
      <c r="L34" s="4"/>
      <c r="M34" s="4"/>
      <c r="N34" s="10"/>
    </row>
    <row r="35" spans="1:16" ht="78">
      <c r="A35" s="25" t="s">
        <v>47</v>
      </c>
      <c r="B35" s="26" t="s">
        <v>18</v>
      </c>
      <c r="C35" s="27">
        <v>39348.769999999997</v>
      </c>
      <c r="D35" s="27">
        <f t="shared" si="4"/>
        <v>6.0212324934652655</v>
      </c>
      <c r="E35" s="27">
        <v>25565.34</v>
      </c>
      <c r="F35" s="27">
        <f t="shared" si="5"/>
        <v>4.9672066715003265</v>
      </c>
      <c r="G35" s="28">
        <f t="shared" si="2"/>
        <v>64.971128703641824</v>
      </c>
      <c r="H35" s="28">
        <f t="shared" si="3"/>
        <v>-13783.429999999997</v>
      </c>
      <c r="I35" s="20" t="s">
        <v>34</v>
      </c>
      <c r="K35" s="4"/>
      <c r="L35" s="4"/>
      <c r="M35" s="4"/>
      <c r="N35" s="10"/>
    </row>
    <row r="36" spans="1:16" ht="78">
      <c r="A36" s="25" t="s">
        <v>48</v>
      </c>
      <c r="B36" s="26" t="s">
        <v>19</v>
      </c>
      <c r="C36" s="27">
        <v>165923.6</v>
      </c>
      <c r="D36" s="27">
        <f t="shared" si="4"/>
        <v>25.38998224729092</v>
      </c>
      <c r="E36" s="27">
        <v>138955.85999999999</v>
      </c>
      <c r="F36" s="27">
        <f t="shared" si="5"/>
        <v>26.99836868338404</v>
      </c>
      <c r="G36" s="28">
        <f t="shared" si="2"/>
        <v>83.746893148412866</v>
      </c>
      <c r="H36" s="28">
        <f t="shared" si="3"/>
        <v>-26967.74000000002</v>
      </c>
      <c r="I36" s="20" t="s">
        <v>34</v>
      </c>
      <c r="K36" s="4"/>
      <c r="L36" s="4"/>
      <c r="M36" s="4"/>
      <c r="N36" s="10"/>
    </row>
    <row r="37" spans="1:16">
      <c r="A37" s="25" t="s">
        <v>49</v>
      </c>
      <c r="B37" s="26" t="s">
        <v>20</v>
      </c>
      <c r="C37" s="27">
        <v>27712.9</v>
      </c>
      <c r="D37" s="27">
        <f t="shared" si="4"/>
        <v>4.2406869126570816</v>
      </c>
      <c r="E37" s="27">
        <v>27712.9</v>
      </c>
      <c r="F37" s="27">
        <f t="shared" si="5"/>
        <v>5.3844659123102367</v>
      </c>
      <c r="G37" s="28">
        <f t="shared" si="2"/>
        <v>100</v>
      </c>
      <c r="H37" s="28">
        <f t="shared" si="3"/>
        <v>0</v>
      </c>
      <c r="I37" s="20" t="s">
        <v>34</v>
      </c>
      <c r="K37" s="4"/>
      <c r="L37" s="4"/>
      <c r="M37" s="4"/>
      <c r="N37" s="10"/>
    </row>
    <row r="38" spans="1:16" ht="62.4">
      <c r="A38" s="25" t="s">
        <v>75</v>
      </c>
      <c r="B38" s="26" t="s">
        <v>76</v>
      </c>
      <c r="C38" s="27">
        <v>0</v>
      </c>
      <c r="D38" s="27">
        <f t="shared" si="4"/>
        <v>0</v>
      </c>
      <c r="E38" s="27">
        <v>-5.48</v>
      </c>
      <c r="F38" s="27">
        <f t="shared" si="5"/>
        <v>-1.0647342284445186E-3</v>
      </c>
      <c r="G38" s="28">
        <v>0</v>
      </c>
      <c r="H38" s="28">
        <f t="shared" si="3"/>
        <v>-5.48</v>
      </c>
      <c r="I38" s="20"/>
      <c r="K38" s="4"/>
      <c r="L38" s="4"/>
      <c r="M38" s="4"/>
      <c r="N38" s="10"/>
    </row>
    <row r="39" spans="1:16" ht="78">
      <c r="A39" s="25" t="s">
        <v>86</v>
      </c>
      <c r="B39" s="26" t="s">
        <v>87</v>
      </c>
      <c r="C39" s="27">
        <v>0</v>
      </c>
      <c r="D39" s="27">
        <f t="shared" si="4"/>
        <v>0</v>
      </c>
      <c r="E39" s="27">
        <v>2.5299999999999998</v>
      </c>
      <c r="F39" s="27">
        <f t="shared" si="5"/>
        <v>4.9156525510303496E-4</v>
      </c>
      <c r="G39" s="28"/>
      <c r="H39" s="28">
        <f t="shared" si="3"/>
        <v>2.5299999999999998</v>
      </c>
      <c r="I39" s="38"/>
      <c r="K39" s="4"/>
      <c r="L39" s="4"/>
      <c r="M39" s="4"/>
      <c r="N39" s="10"/>
    </row>
    <row r="40" spans="1:16">
      <c r="A40" s="22" t="s">
        <v>65</v>
      </c>
      <c r="B40" s="22"/>
      <c r="C40" s="24">
        <f>SUM(C41:C51)</f>
        <v>697761.33000000007</v>
      </c>
      <c r="D40" s="24">
        <f t="shared" ref="D40:D50" si="6">C40/$C$40*100</f>
        <v>100</v>
      </c>
      <c r="E40" s="24">
        <f>E41+E42+E43+E44+E45+E46+E47+E48+E49+E50+E51</f>
        <v>498491.43999999994</v>
      </c>
      <c r="F40" s="24">
        <f>E40/$E$40*100</f>
        <v>100</v>
      </c>
      <c r="G40" s="24">
        <f t="shared" ref="G40:G50" si="7">E40/C40*100</f>
        <v>71.44154004636512</v>
      </c>
      <c r="H40" s="24">
        <f t="shared" ref="H40" si="8">E40-C40</f>
        <v>-199269.89000000013</v>
      </c>
      <c r="I40" s="20" t="s">
        <v>34</v>
      </c>
      <c r="K40" s="11"/>
      <c r="M40" s="11"/>
      <c r="P40" s="11"/>
    </row>
    <row r="41" spans="1:16" ht="31.2">
      <c r="A41" s="30" t="s">
        <v>50</v>
      </c>
      <c r="B41" s="31" t="s">
        <v>21</v>
      </c>
      <c r="C41" s="32">
        <v>66151.75</v>
      </c>
      <c r="D41" s="28">
        <f t="shared" si="6"/>
        <v>9.4805698103103513</v>
      </c>
      <c r="E41" s="32">
        <v>43304.800000000003</v>
      </c>
      <c r="F41" s="28">
        <f>E41/$E$40*100</f>
        <v>8.6871702350596038</v>
      </c>
      <c r="G41" s="28">
        <f t="shared" si="7"/>
        <v>65.462818443956522</v>
      </c>
      <c r="H41" s="28">
        <f t="shared" ref="H41:H51" si="9">E41-C41</f>
        <v>-22846.949999999997</v>
      </c>
      <c r="I41" s="37"/>
      <c r="P41" s="11"/>
    </row>
    <row r="42" spans="1:16" ht="62.4">
      <c r="A42" s="30" t="s">
        <v>51</v>
      </c>
      <c r="B42" s="31" t="s">
        <v>22</v>
      </c>
      <c r="C42" s="32">
        <v>32989.4</v>
      </c>
      <c r="D42" s="28">
        <f t="shared" si="6"/>
        <v>4.7278916990140454</v>
      </c>
      <c r="E42" s="32">
        <v>27917.26</v>
      </c>
      <c r="F42" s="28">
        <f t="shared" ref="F42:F51" si="10">E42/$E$40*100</f>
        <v>5.6003489247478351</v>
      </c>
      <c r="G42" s="28">
        <f t="shared" si="7"/>
        <v>84.624940132284905</v>
      </c>
      <c r="H42" s="28">
        <f t="shared" si="9"/>
        <v>-5072.1400000000031</v>
      </c>
      <c r="I42" s="33" t="s">
        <v>80</v>
      </c>
      <c r="P42" s="11"/>
    </row>
    <row r="43" spans="1:16" ht="124.8">
      <c r="A43" s="30" t="s">
        <v>52</v>
      </c>
      <c r="B43" s="31" t="s">
        <v>23</v>
      </c>
      <c r="C43" s="32">
        <v>60297.53</v>
      </c>
      <c r="D43" s="28">
        <f t="shared" si="6"/>
        <v>8.6415694604342708</v>
      </c>
      <c r="E43" s="32">
        <v>35057.269999999997</v>
      </c>
      <c r="F43" s="28">
        <f t="shared" si="10"/>
        <v>7.0326724166015779</v>
      </c>
      <c r="G43" s="28">
        <f t="shared" si="7"/>
        <v>58.140474410809198</v>
      </c>
      <c r="H43" s="28">
        <f t="shared" si="9"/>
        <v>-25240.260000000002</v>
      </c>
      <c r="I43" s="33" t="s">
        <v>81</v>
      </c>
      <c r="P43" s="11"/>
    </row>
    <row r="44" spans="1:16" ht="60.75" customHeight="1">
      <c r="A44" s="30" t="s">
        <v>53</v>
      </c>
      <c r="B44" s="31" t="s">
        <v>24</v>
      </c>
      <c r="C44" s="32">
        <v>138227.07</v>
      </c>
      <c r="D44" s="28">
        <f t="shared" si="6"/>
        <v>19.810078899041308</v>
      </c>
      <c r="E44" s="32">
        <v>89536.37</v>
      </c>
      <c r="F44" s="28">
        <f t="shared" si="10"/>
        <v>17.961465897990145</v>
      </c>
      <c r="G44" s="28">
        <f t="shared" si="7"/>
        <v>64.77484475363616</v>
      </c>
      <c r="H44" s="28">
        <f t="shared" si="9"/>
        <v>-48690.700000000012</v>
      </c>
      <c r="I44" s="33" t="s">
        <v>80</v>
      </c>
      <c r="P44" s="11"/>
    </row>
    <row r="45" spans="1:16" ht="46.8">
      <c r="A45" s="30" t="s">
        <v>61</v>
      </c>
      <c r="B45" s="31" t="s">
        <v>62</v>
      </c>
      <c r="C45" s="32">
        <v>45</v>
      </c>
      <c r="D45" s="28">
        <f t="shared" si="6"/>
        <v>6.4491966042314209E-3</v>
      </c>
      <c r="E45" s="32">
        <v>13.59</v>
      </c>
      <c r="F45" s="28">
        <f t="shared" si="10"/>
        <v>2.7262253490250507E-3</v>
      </c>
      <c r="G45" s="28">
        <f t="shared" si="7"/>
        <v>30.2</v>
      </c>
      <c r="H45" s="28">
        <f t="shared" si="9"/>
        <v>-31.41</v>
      </c>
      <c r="I45" s="33" t="s">
        <v>80</v>
      </c>
      <c r="P45" s="11"/>
    </row>
    <row r="46" spans="1:16" ht="46.8">
      <c r="A46" s="30" t="s">
        <v>63</v>
      </c>
      <c r="B46" s="31" t="s">
        <v>64</v>
      </c>
      <c r="C46" s="32">
        <v>316548.15000000002</v>
      </c>
      <c r="D46" s="28">
        <f>C46/$C$40*100</f>
        <v>45.366250090127522</v>
      </c>
      <c r="E46" s="32">
        <v>243287.08</v>
      </c>
      <c r="F46" s="28">
        <f t="shared" si="10"/>
        <v>48.804665532471333</v>
      </c>
      <c r="G46" s="28">
        <f t="shared" si="7"/>
        <v>76.85626341521818</v>
      </c>
      <c r="H46" s="28">
        <f t="shared" si="9"/>
        <v>-73261.070000000036</v>
      </c>
      <c r="I46" s="33" t="s">
        <v>80</v>
      </c>
      <c r="P46" s="11"/>
    </row>
    <row r="47" spans="1:16" ht="31.2">
      <c r="A47" s="30" t="s">
        <v>54</v>
      </c>
      <c r="B47" s="31" t="s">
        <v>25</v>
      </c>
      <c r="C47" s="32">
        <v>44917.05</v>
      </c>
      <c r="D47" s="28">
        <f t="shared" si="6"/>
        <v>6.4373085851576208</v>
      </c>
      <c r="E47" s="32">
        <v>31568.47</v>
      </c>
      <c r="F47" s="28">
        <f t="shared" si="10"/>
        <v>6.3328008200100694</v>
      </c>
      <c r="G47" s="28">
        <f t="shared" si="7"/>
        <v>70.281708170950679</v>
      </c>
      <c r="H47" s="28">
        <f t="shared" si="9"/>
        <v>-13348.580000000002</v>
      </c>
      <c r="I47" s="33"/>
      <c r="P47" s="11"/>
    </row>
    <row r="48" spans="1:16">
      <c r="A48" s="30" t="s">
        <v>55</v>
      </c>
      <c r="B48" s="31" t="s">
        <v>26</v>
      </c>
      <c r="C48" s="32">
        <v>28388.26</v>
      </c>
      <c r="D48" s="28">
        <f t="shared" si="6"/>
        <v>4.0684771109341922</v>
      </c>
      <c r="E48" s="32">
        <v>19959.560000000001</v>
      </c>
      <c r="F48" s="28">
        <f t="shared" si="10"/>
        <v>4.0039925259298341</v>
      </c>
      <c r="G48" s="28">
        <f t="shared" si="7"/>
        <v>70.309205284156207</v>
      </c>
      <c r="H48" s="28">
        <f t="shared" si="9"/>
        <v>-8428.6999999999971</v>
      </c>
      <c r="I48" s="33"/>
      <c r="P48" s="11"/>
    </row>
    <row r="49" spans="1:16" ht="46.8">
      <c r="A49" s="30" t="s">
        <v>56</v>
      </c>
      <c r="B49" s="31" t="s">
        <v>27</v>
      </c>
      <c r="C49" s="32">
        <v>7062.12</v>
      </c>
      <c r="D49" s="28">
        <f t="shared" si="6"/>
        <v>1.0121111182816622</v>
      </c>
      <c r="E49" s="32">
        <v>5982.04</v>
      </c>
      <c r="F49" s="28">
        <f t="shared" si="10"/>
        <v>1.2000286303812961</v>
      </c>
      <c r="G49" s="28">
        <f t="shared" si="7"/>
        <v>84.706008960482123</v>
      </c>
      <c r="H49" s="28">
        <f t="shared" si="9"/>
        <v>-1080.08</v>
      </c>
      <c r="I49" s="33" t="s">
        <v>80</v>
      </c>
      <c r="P49" s="11"/>
    </row>
    <row r="50" spans="1:16" ht="31.2">
      <c r="A50" s="30" t="s">
        <v>57</v>
      </c>
      <c r="B50" s="31" t="s">
        <v>28</v>
      </c>
      <c r="C50" s="32">
        <v>2635</v>
      </c>
      <c r="D50" s="28">
        <f t="shared" si="6"/>
        <v>0.37763629004777316</v>
      </c>
      <c r="E50" s="32">
        <v>1865</v>
      </c>
      <c r="F50" s="28">
        <f t="shared" si="10"/>
        <v>0.37412879145928768</v>
      </c>
      <c r="G50" s="28">
        <f t="shared" si="7"/>
        <v>70.777988614800762</v>
      </c>
      <c r="H50" s="28">
        <f t="shared" si="9"/>
        <v>-770</v>
      </c>
      <c r="I50" s="33"/>
      <c r="P50" s="11"/>
    </row>
    <row r="51" spans="1:16" ht="62.4">
      <c r="A51" s="30" t="s">
        <v>58</v>
      </c>
      <c r="B51" s="31" t="s">
        <v>29</v>
      </c>
      <c r="C51" s="32">
        <v>500</v>
      </c>
      <c r="D51" s="28">
        <f>C51/$C$40*100</f>
        <v>7.1657740047015778E-2</v>
      </c>
      <c r="E51" s="32">
        <v>0</v>
      </c>
      <c r="F51" s="28">
        <f t="shared" si="10"/>
        <v>0</v>
      </c>
      <c r="G51" s="28">
        <f>E51/C51*100</f>
        <v>0</v>
      </c>
      <c r="H51" s="28">
        <f t="shared" si="9"/>
        <v>-500</v>
      </c>
      <c r="I51" s="29" t="s">
        <v>82</v>
      </c>
      <c r="P51" s="11"/>
    </row>
    <row r="53" spans="1:16" s="8" customFormat="1" ht="61.5" customHeight="1">
      <c r="A53" s="39" t="s">
        <v>90</v>
      </c>
      <c r="B53" s="39"/>
      <c r="C53" s="39"/>
      <c r="D53" s="39"/>
      <c r="E53" s="34"/>
      <c r="F53" s="34"/>
      <c r="G53" s="19"/>
      <c r="H53" s="19" t="s">
        <v>91</v>
      </c>
      <c r="I53" s="34"/>
    </row>
    <row r="54" spans="1:16" s="8" customFormat="1" ht="21">
      <c r="A54" s="19"/>
      <c r="B54" s="19"/>
      <c r="C54" s="19"/>
      <c r="D54" s="19"/>
      <c r="E54" s="19"/>
      <c r="F54" s="19"/>
      <c r="G54" s="19"/>
      <c r="H54" s="19"/>
      <c r="I54" s="34"/>
    </row>
    <row r="55" spans="1:16" s="8" customFormat="1" ht="21">
      <c r="A55" s="40" t="s">
        <v>92</v>
      </c>
      <c r="B55" s="40"/>
      <c r="C55" s="40"/>
      <c r="D55" s="40"/>
      <c r="F55" s="19"/>
      <c r="G55" s="19"/>
      <c r="H55" s="19" t="s">
        <v>74</v>
      </c>
      <c r="I55" s="34"/>
    </row>
    <row r="57" spans="1:16" s="12" customFormat="1" ht="13.8">
      <c r="A57" s="12" t="s">
        <v>89</v>
      </c>
      <c r="I57" s="13"/>
    </row>
    <row r="58" spans="1:16" s="12" customFormat="1" ht="13.8">
      <c r="A58" s="12" t="s">
        <v>59</v>
      </c>
      <c r="I58" s="13"/>
    </row>
  </sheetData>
  <mergeCells count="26">
    <mergeCell ref="A13:I13"/>
    <mergeCell ref="F1:I1"/>
    <mergeCell ref="A11:I11"/>
    <mergeCell ref="A12:I12"/>
    <mergeCell ref="A7:I7"/>
    <mergeCell ref="F2:I2"/>
    <mergeCell ref="F3:I3"/>
    <mergeCell ref="F4:I4"/>
    <mergeCell ref="A9:I9"/>
    <mergeCell ref="A10:I10"/>
    <mergeCell ref="A53:D53"/>
    <mergeCell ref="A55:D55"/>
    <mergeCell ref="E16:E17"/>
    <mergeCell ref="A6:I6"/>
    <mergeCell ref="C1"/>
    <mergeCell ref="C2"/>
    <mergeCell ref="C3"/>
    <mergeCell ref="C4"/>
    <mergeCell ref="I16:I17"/>
    <mergeCell ref="A16:A17"/>
    <mergeCell ref="B16:B17"/>
    <mergeCell ref="C16:C17"/>
    <mergeCell ref="G16:H16"/>
    <mergeCell ref="D16:D17"/>
    <mergeCell ref="F16:F17"/>
    <mergeCell ref="H15:I15"/>
  </mergeCells>
  <printOptions horizontalCentered="1"/>
  <pageMargins left="0.78740157480314965" right="0.39370078740157483" top="0.39370078740157483" bottom="0.39370078740157483" header="0" footer="0"/>
  <pageSetup paperSize="9" scale="59" orientation="portrait" horizontalDpi="4294967295" verticalDpi="4294967295" r:id="rId1"/>
  <rowBreaks count="1" manualBreakCount="1">
    <brk id="3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gorfo</dc:creator>
  <cp:lastModifiedBy>gorfo</cp:lastModifiedBy>
  <cp:lastPrinted>2019-10-29T11:42:53Z</cp:lastPrinted>
  <dcterms:created xsi:type="dcterms:W3CDTF">2017-10-19T11:07:25Z</dcterms:created>
  <dcterms:modified xsi:type="dcterms:W3CDTF">2019-10-29T11:42:57Z</dcterms:modified>
</cp:coreProperties>
</file>