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23040" windowHeight="8670" tabRatio="500"/>
  </bookViews>
  <sheets>
    <sheet name="РЕС.ОБЕСПЕЧЕНИЕ" sheetId="1" r:id="rId1"/>
    <sheet name="Правонарушения" sheetId="2" r:id="rId2"/>
    <sheet name="БДД" sheetId="3" r:id="rId3"/>
    <sheet name="Наркотики" sheetId="4" r:id="rId4"/>
    <sheet name="Алкоголь" sheetId="5" r:id="rId5"/>
    <sheet name="Экстремизм " sheetId="6" r:id="rId6"/>
  </sheets>
  <definedNames>
    <definedName name="__xlnm.Print_Area" localSheetId="3">Наркотики!$A$1:$L$101</definedName>
    <definedName name="__xlnm.Print_Area" localSheetId="1">Правонарушения!$A$1:$L$73</definedName>
    <definedName name="__xlnm.Print_Area" localSheetId="0">"рес.обеспечение!$a$1":#REF!</definedName>
    <definedName name="__xlnm.Print_Area" localSheetId="5">'Экстремизм '!$A$1:$L$224</definedName>
    <definedName name="Excel_BuiltIn_Print_Area" localSheetId="2">БДД!$A$2:$L$79</definedName>
    <definedName name="Excel_BuiltIn_Print_Area" localSheetId="3">Наркотики!$A$1:$L$101</definedName>
    <definedName name="Excel_BuiltIn_Print_Area" localSheetId="5">'Экстремизм '!$A$2:$L$224</definedName>
    <definedName name="_xlnm.Print_Area" localSheetId="3">Наркотики!$A$1:$L$101</definedName>
    <definedName name="_xlnm.Print_Area" localSheetId="1">Правонарушения!$A$1:$L$73</definedName>
    <definedName name="_xlnm.Print_Area" localSheetId="5">'Экстремизм '!$A$1:$L$224</definedName>
  </definedNames>
  <calcPr calcId="124519"/>
</workbook>
</file>

<file path=xl/calcChain.xml><?xml version="1.0" encoding="utf-8"?>
<calcChain xmlns="http://schemas.openxmlformats.org/spreadsheetml/2006/main">
  <c r="F79" i="3"/>
  <c r="F77"/>
  <c r="D16" i="1"/>
  <c r="H33"/>
  <c r="H15" s="1"/>
  <c r="H79" i="3"/>
  <c r="D25" i="1"/>
  <c r="J22"/>
  <c r="J13" s="1"/>
  <c r="D20" i="3"/>
  <c r="D21"/>
  <c r="I73" i="2"/>
  <c r="D73"/>
  <c r="D68"/>
  <c r="D69"/>
  <c r="D70"/>
  <c r="D71"/>
  <c r="D72"/>
  <c r="J73"/>
  <c r="D34"/>
  <c r="D79" i="3"/>
  <c r="D77"/>
  <c r="I79"/>
  <c r="H77"/>
  <c r="I77"/>
  <c r="D58"/>
  <c r="F58"/>
  <c r="I101" i="4"/>
  <c r="I98"/>
  <c r="I97"/>
  <c r="D16" i="5"/>
  <c r="D17"/>
  <c r="D18"/>
  <c r="D19"/>
  <c r="D20"/>
  <c r="D22"/>
  <c r="D23"/>
  <c r="D24"/>
  <c r="D25"/>
  <c r="D26"/>
  <c r="D27"/>
  <c r="D28"/>
  <c r="D40"/>
  <c r="I40"/>
  <c r="I41"/>
  <c r="D41"/>
  <c r="D42"/>
  <c r="I42"/>
  <c r="D43"/>
  <c r="I43"/>
  <c r="D44"/>
  <c r="I44"/>
  <c r="I45"/>
  <c r="I50" i="1"/>
  <c r="D46" i="5"/>
  <c r="I46"/>
  <c r="D13" i="3"/>
  <c r="D19"/>
  <c r="D27"/>
  <c r="D29"/>
  <c r="D35"/>
  <c r="D52"/>
  <c r="D55"/>
  <c r="D71"/>
  <c r="H71"/>
  <c r="I71"/>
  <c r="D72"/>
  <c r="D73"/>
  <c r="I73"/>
  <c r="I29" i="1"/>
  <c r="F74" i="3"/>
  <c r="H74"/>
  <c r="D74"/>
  <c r="I74"/>
  <c r="D75"/>
  <c r="I75"/>
  <c r="D25" i="4"/>
  <c r="D93"/>
  <c r="D36" i="1"/>
  <c r="D27" i="4"/>
  <c r="D30"/>
  <c r="D31"/>
  <c r="D32"/>
  <c r="D33"/>
  <c r="D43"/>
  <c r="D44"/>
  <c r="D46"/>
  <c r="D47"/>
  <c r="D48"/>
  <c r="D49"/>
  <c r="D52"/>
  <c r="D60"/>
  <c r="D61"/>
  <c r="D62"/>
  <c r="D63"/>
  <c r="D64"/>
  <c r="D65"/>
  <c r="D66"/>
  <c r="D67"/>
  <c r="D68"/>
  <c r="D69"/>
  <c r="D74"/>
  <c r="D75"/>
  <c r="D77"/>
  <c r="D78"/>
  <c r="D79"/>
  <c r="D80"/>
  <c r="I93"/>
  <c r="I36" i="1"/>
  <c r="I94" i="4"/>
  <c r="D94"/>
  <c r="I95"/>
  <c r="I38" i="1"/>
  <c r="I96" i="4"/>
  <c r="D96"/>
  <c r="D39" i="1"/>
  <c r="H97" i="4"/>
  <c r="I40" i="1"/>
  <c r="I44" s="1"/>
  <c r="D40"/>
  <c r="D99" i="4"/>
  <c r="D100"/>
  <c r="D21" i="2"/>
  <c r="D22"/>
  <c r="D23"/>
  <c r="D24"/>
  <c r="D25"/>
  <c r="D26"/>
  <c r="D30"/>
  <c r="D33"/>
  <c r="D36"/>
  <c r="D37"/>
  <c r="D44"/>
  <c r="D52"/>
  <c r="D60"/>
  <c r="D61"/>
  <c r="D63"/>
  <c r="D64"/>
  <c r="J65"/>
  <c r="D66"/>
  <c r="I66"/>
  <c r="J66"/>
  <c r="D67"/>
  <c r="I67"/>
  <c r="J67"/>
  <c r="D21" i="1"/>
  <c r="I68" i="2"/>
  <c r="I21" i="1"/>
  <c r="J68" i="2"/>
  <c r="I69"/>
  <c r="I22" i="1"/>
  <c r="J69" i="2"/>
  <c r="I70"/>
  <c r="J70"/>
  <c r="J23" i="1"/>
  <c r="J14" s="1"/>
  <c r="I71" i="2"/>
  <c r="J71"/>
  <c r="D9" i="1"/>
  <c r="F9"/>
  <c r="F17" s="1"/>
  <c r="H9"/>
  <c r="H17" s="1"/>
  <c r="F12"/>
  <c r="F13"/>
  <c r="H18"/>
  <c r="J18"/>
  <c r="J26" s="1"/>
  <c r="D19"/>
  <c r="H19"/>
  <c r="H10" s="1"/>
  <c r="I19"/>
  <c r="I26" s="1"/>
  <c r="J19"/>
  <c r="J10"/>
  <c r="H20"/>
  <c r="I20"/>
  <c r="J20"/>
  <c r="J11" s="1"/>
  <c r="J17" s="1"/>
  <c r="J21"/>
  <c r="J12" s="1"/>
  <c r="I23"/>
  <c r="D23" s="1"/>
  <c r="I24"/>
  <c r="D24" s="1"/>
  <c r="J24"/>
  <c r="J15" s="1"/>
  <c r="H27"/>
  <c r="H35" s="1"/>
  <c r="I27"/>
  <c r="I35" s="1"/>
  <c r="D28"/>
  <c r="I28"/>
  <c r="I30"/>
  <c r="I12" s="1"/>
  <c r="D12" s="1"/>
  <c r="D31"/>
  <c r="I31"/>
  <c r="I33"/>
  <c r="D33" s="1"/>
  <c r="D34"/>
  <c r="I37"/>
  <c r="I39"/>
  <c r="F40"/>
  <c r="I42"/>
  <c r="D42" s="1"/>
  <c r="D43"/>
  <c r="F44"/>
  <c r="I45"/>
  <c r="D45" s="1"/>
  <c r="D46"/>
  <c r="I46"/>
  <c r="D47"/>
  <c r="I47"/>
  <c r="I11" s="1"/>
  <c r="D48"/>
  <c r="I48"/>
  <c r="D49"/>
  <c r="I49"/>
  <c r="I53" s="1"/>
  <c r="D53" s="1"/>
  <c r="D51"/>
  <c r="I51"/>
  <c r="D52"/>
  <c r="I54"/>
  <c r="I56"/>
  <c r="I57"/>
  <c r="D57" s="1"/>
  <c r="I58"/>
  <c r="I62" s="1"/>
  <c r="I59"/>
  <c r="I61"/>
  <c r="D61" s="1"/>
  <c r="D21" i="6"/>
  <c r="D37"/>
  <c r="D38"/>
  <c r="D39"/>
  <c r="D40"/>
  <c r="D41"/>
  <c r="D42"/>
  <c r="D43"/>
  <c r="I43"/>
  <c r="D47"/>
  <c r="E47"/>
  <c r="H47"/>
  <c r="I47"/>
  <c r="E55"/>
  <c r="E54"/>
  <c r="H55"/>
  <c r="H54"/>
  <c r="D56"/>
  <c r="E56"/>
  <c r="H56"/>
  <c r="E57"/>
  <c r="H57"/>
  <c r="H58"/>
  <c r="D59"/>
  <c r="I61"/>
  <c r="D61"/>
  <c r="D62"/>
  <c r="D75"/>
  <c r="I77"/>
  <c r="D77"/>
  <c r="D78"/>
  <c r="D86"/>
  <c r="D88"/>
  <c r="D95"/>
  <c r="D98"/>
  <c r="D100"/>
  <c r="I113"/>
  <c r="I114"/>
  <c r="I55"/>
  <c r="D115"/>
  <c r="D116"/>
  <c r="I116"/>
  <c r="D117"/>
  <c r="I117"/>
  <c r="I58"/>
  <c r="D58"/>
  <c r="D118"/>
  <c r="I119"/>
  <c r="D119"/>
  <c r="D122"/>
  <c r="D123"/>
  <c r="D124"/>
  <c r="D125"/>
  <c r="D126"/>
  <c r="D127"/>
  <c r="I130"/>
  <c r="I129"/>
  <c r="D129"/>
  <c r="I131"/>
  <c r="D131"/>
  <c r="I132"/>
  <c r="I57"/>
  <c r="D57"/>
  <c r="I133"/>
  <c r="D133"/>
  <c r="D134"/>
  <c r="D135"/>
  <c r="I135"/>
  <c r="D140"/>
  <c r="D141"/>
  <c r="D142"/>
  <c r="D144"/>
  <c r="D145"/>
  <c r="I145"/>
  <c r="D146"/>
  <c r="I147"/>
  <c r="I143"/>
  <c r="D143"/>
  <c r="D148"/>
  <c r="D149"/>
  <c r="D150"/>
  <c r="D151"/>
  <c r="D152"/>
  <c r="D156"/>
  <c r="I157"/>
  <c r="D157"/>
  <c r="I159"/>
  <c r="D159"/>
  <c r="D160"/>
  <c r="D161"/>
  <c r="I161"/>
  <c r="D164"/>
  <c r="D165"/>
  <c r="D167"/>
  <c r="D168"/>
  <c r="D169"/>
  <c r="D170"/>
  <c r="D171"/>
  <c r="D172"/>
  <c r="D173"/>
  <c r="I174"/>
  <c r="D174"/>
  <c r="I175"/>
  <c r="D175"/>
  <c r="D178"/>
  <c r="D179"/>
  <c r="D181"/>
  <c r="D182"/>
  <c r="D186"/>
  <c r="D187"/>
  <c r="D194"/>
  <c r="D195"/>
  <c r="D197"/>
  <c r="D198"/>
  <c r="D199"/>
  <c r="D200"/>
  <c r="D204"/>
  <c r="D207"/>
  <c r="D208"/>
  <c r="D209"/>
  <c r="D210"/>
  <c r="D211"/>
  <c r="D212"/>
  <c r="D213"/>
  <c r="D214"/>
  <c r="D216"/>
  <c r="D54" i="1"/>
  <c r="I216" i="6"/>
  <c r="D218"/>
  <c r="D56" i="1"/>
  <c r="I218" i="6"/>
  <c r="D219"/>
  <c r="I219"/>
  <c r="D220"/>
  <c r="D58" i="1"/>
  <c r="I220" i="6"/>
  <c r="D221"/>
  <c r="D59" i="1"/>
  <c r="I221" i="6"/>
  <c r="D222"/>
  <c r="I222"/>
  <c r="I48" i="5"/>
  <c r="D45"/>
  <c r="D50" i="1"/>
  <c r="D98" i="4"/>
  <c r="D41" i="1"/>
  <c r="D97" i="4"/>
  <c r="D55" i="6"/>
  <c r="D22" i="1"/>
  <c r="I13"/>
  <c r="D13" s="1"/>
  <c r="D48" i="5"/>
  <c r="D147" i="6"/>
  <c r="D132"/>
  <c r="D130"/>
  <c r="D37" i="1"/>
  <c r="D95" i="4"/>
  <c r="D38" i="1"/>
  <c r="D44" s="1"/>
  <c r="I60" i="6"/>
  <c r="D60"/>
  <c r="H30" i="1"/>
  <c r="F30" s="1"/>
  <c r="D29"/>
  <c r="D114" i="6"/>
  <c r="I41" i="1"/>
  <c r="I14" s="1"/>
  <c r="D14" s="1"/>
  <c r="D30"/>
  <c r="D54" i="6"/>
  <c r="D101" i="4"/>
  <c r="D217" i="6"/>
  <c r="D113"/>
  <c r="I54"/>
  <c r="D55" i="1"/>
  <c r="I217" i="6"/>
  <c r="I224"/>
  <c r="D224"/>
  <c r="I55" i="1"/>
  <c r="D10"/>
  <c r="I10"/>
  <c r="I15"/>
  <c r="D15" s="1"/>
  <c r="I17" l="1"/>
  <c r="D62"/>
  <c r="F27"/>
  <c r="F35" s="1"/>
  <c r="D27"/>
  <c r="D35" s="1"/>
  <c r="D20"/>
  <c r="D11" l="1"/>
  <c r="D17" s="1"/>
  <c r="D26"/>
</calcChain>
</file>

<file path=xl/sharedStrings.xml><?xml version="1.0" encoding="utf-8"?>
<sst xmlns="http://schemas.openxmlformats.org/spreadsheetml/2006/main" count="2922" uniqueCount="306">
  <si>
    <t>3. Ресурсное обеспечение муниципальной программы</t>
  </si>
  <si>
    <t>Наименование программы</t>
  </si>
  <si>
    <t>Срок исполнения</t>
  </si>
  <si>
    <t>Объем финансирования,   (тыс. руб.)</t>
  </si>
  <si>
    <t xml:space="preserve">В том числе: </t>
  </si>
  <si>
    <t>Исполнители, соисполнители, ответственные за реализацию программы</t>
  </si>
  <si>
    <t>Субвенции</t>
  </si>
  <si>
    <t>Собственные доходы:</t>
  </si>
  <si>
    <t>Внебюджетные средства</t>
  </si>
  <si>
    <t>Субсидии, иные межбюджетные трансферты</t>
  </si>
  <si>
    <t>Другие собственные доходы</t>
  </si>
  <si>
    <t>Всего</t>
  </si>
  <si>
    <t>в том числе</t>
  </si>
  <si>
    <t>из федерального бюджета</t>
  </si>
  <si>
    <t>из областного бюджета</t>
  </si>
  <si>
    <t xml:space="preserve">1. Муниципальная программа «Обеспечение общественного порядка и профилактики правонарушений на территории ЗАТО г. Радужный Владимирской области                    </t>
  </si>
  <si>
    <t>-</t>
  </si>
  <si>
    <t>Администрация ЗАТО г.Радужный Владимирской области, административная комиссия, комиссия по делам несовершеннолетних и защите их прав, управление образования администрации ЗАТО г.Радужный Владимирской области, МКУ «Городской комитет муниципального хозяйства»,МКУ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</si>
  <si>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Итого по программе:</t>
  </si>
  <si>
    <t>2017-2024</t>
  </si>
  <si>
    <t>1.1. Подпрограмма «Комплексные меры профилактики правонарушений на территории  ЗАТО г.Радужный   Владимирской области»</t>
  </si>
  <si>
    <t>Администрация ЗАТО г.Радужный Владимирской области, административная комиссия, комиссия по делам несовершеннолетних и защите их прав,  управление образования администрации ЗАТО г.Радужный Владимирской области, 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</si>
  <si>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Итого по подпрограмме:</t>
  </si>
  <si>
    <t>1.2. Подпрограмма «Профилактика дорожно-транспортного травматизма  на территории ЗАТО г. Радужный   Владимирской области»</t>
  </si>
  <si>
    <t>Администрация ЗАТО г. Радужный Владиимрской области, МКУ «Комитет по культуре и спорту», Управление образования администрации ЗАТО г.Радужный Владимирской области, МКУ «ГКМХ»</t>
  </si>
  <si>
    <t>1.3.  Подпрограмма «Комплексные меры противодействия злоупотреблению наркотиками и их незаконному обороту на территории ЗАТО г. Радужный Владимирской области»</t>
  </si>
  <si>
    <t>Управление образования администрации ЗАТО г. Радужный Владимирской области, МКУ «Комитет по культуре и спорту», КДНиЗП , антинаркотическая комиссия ЗАТО  г. Радужный Владимирской области</t>
  </si>
  <si>
    <t>1.4.  Подпрограмма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</si>
  <si>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</t>
  </si>
  <si>
    <t>1.5. Подпрограмма "Противодействие терроризму и экстремизму                                на территории ЗАТО г. Радужный Владимирской области"</t>
  </si>
  <si>
    <t>Администрация ЗАТО г. Радужный Владимирской области, Комиссия по делам несовершеннолетних и защите их прав, МО МВД России по ЗАТО г. Радужный Владимирской области, Управление образования администрации ЗАТО г. Радужный Владимирской области, МКУ «ККиС», МКУ «Управление по делам гражданской обороны и чрезвычайным ситуациям», МКУ «ГКМХ», МКУ «УАЗ».</t>
  </si>
  <si>
    <r>
      <rPr>
        <sz val="13"/>
        <rFont val="Times New Roman"/>
        <family val="1"/>
        <charset val="204"/>
      </rPr>
      <t xml:space="preserve">                                                        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</si>
  <si>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t>4. Перечень мероприятий муниципальной подпрограммы «Комплексные меры профилактики правонарушений на территории ЗАТО г.Радужный Владимирской области»</t>
  </si>
  <si>
    <t>№ п/п</t>
  </si>
  <si>
    <t>Наименование мероприятия</t>
  </si>
  <si>
    <t>Объем финансирования, тыс.руб.</t>
  </si>
  <si>
    <t>В том числе:</t>
  </si>
  <si>
    <t>Исполнители, соисполнители ответственные за реализацию мероприятия</t>
  </si>
  <si>
    <t>Ожидаемые показатели оценки эффективности (количественные и качественные</t>
  </si>
  <si>
    <t>Основное мероприятие "Профилактика правонарушений"</t>
  </si>
  <si>
    <r>
      <rPr>
        <b/>
        <sz val="13"/>
        <color indexed="8"/>
        <rFont val="Times New Roman"/>
        <family val="1"/>
        <charset val="204"/>
      </rPr>
      <t>Цель:</t>
    </r>
    <r>
      <rPr>
        <sz val="13"/>
        <color indexed="8"/>
        <rFont val="Times New Roman"/>
        <family val="1"/>
        <charset val="204"/>
      </rPr>
      <t xml:space="preserve"> совершенствование системы профилактики правонарушений.</t>
    </r>
  </si>
  <si>
    <r>
      <rPr>
        <b/>
        <sz val="13"/>
        <color indexed="8"/>
        <rFont val="Times New Roman"/>
        <family val="1"/>
        <charset val="204"/>
      </rPr>
      <t>Задачи:</t>
    </r>
    <r>
      <rPr>
        <sz val="13"/>
        <color indexed="8"/>
        <rFont val="Times New Roman"/>
        <family val="1"/>
        <charset val="204"/>
      </rPr>
      <t xml:space="preserve"> комплексное обеспечение правопорядка; материально-техническое обеспечение деятельности по профилактике правонарушений; повышение уровня правовых знаний населения</t>
    </r>
  </si>
  <si>
    <t>1.</t>
  </si>
  <si>
    <t xml:space="preserve"> Ежегодное рассмотрение состояния взаимодействия органов государственной власти, местного самоуправления, правоохранительных и контролирующих структур в решении задач борьбы с преступностью.</t>
  </si>
  <si>
    <t xml:space="preserve">Административная комиссия
</t>
  </si>
  <si>
    <t>Усиление координации деятельности органов местного самоуправления, территориальных подразделений правоохранительных структур, предприятий, общественных организаций, снижение уровня преступности</t>
  </si>
  <si>
    <t>2.</t>
  </si>
  <si>
    <t>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детско-подростковой среде на заседаниях коллегии при главе города</t>
  </si>
  <si>
    <t xml:space="preserve">Администрация ЗАТО г.Радужный Владимирской области
КДНиЗП
</t>
  </si>
  <si>
    <t>Укрепление межведомственного взаимодействия в решении вопросов безнадзорности и правонарушений несовершеннолетних. Определение приоритетных направлений работы по устранению причин и условий, способствующих безнадзорности и антиобщественному поведению несовершеннолетних.</t>
  </si>
  <si>
    <t>3.</t>
  </si>
  <si>
    <t>Материально-техническое обеспечение деятельности добровольных народных дружин ЗАТО г.Радужный Владимирской области (далее-ДНД) в целях охраны общественного порядка. Поощрение активно участвующих в охране общественного порядка и борьбе с правонарушениями членов ДНД.</t>
  </si>
  <si>
    <t>МКУ «Управление административными зданиями»</t>
  </si>
  <si>
    <t>Повышение эффективности системы социальной профилактики правонарушений</t>
  </si>
  <si>
    <t>МБУК "Парк культуры и отдыха"</t>
  </si>
  <si>
    <t>4.</t>
  </si>
  <si>
    <t>Ежегодное проведение межведомственной комплексной профилактической операции "Подросток"</t>
  </si>
  <si>
    <t xml:space="preserve">Члены комиссии по делам несовершеннолетних и защите их прав ЗАТО г. Радужный Владимирской области     </t>
  </si>
  <si>
    <t xml:space="preserve"> Профилактика правонарушений среди подростков и молодежи в каникулярное время</t>
  </si>
  <si>
    <t>5.</t>
  </si>
  <si>
    <t>Реализация комплекса  профилактических мероприятий в неблагополучных семьях, своевременному пресечению насилия в быту и преступлений на этой почве</t>
  </si>
  <si>
    <t xml:space="preserve">Члены комиссии по делам несовершеннолетних и защите их прав ЗАТО г. Радужный Владимирской области                                </t>
  </si>
  <si>
    <t>Сокращение случаев правонарушений, совершаемых на бытовой почве в неблагополучных семьях</t>
  </si>
  <si>
    <t>6.</t>
  </si>
  <si>
    <t>Содействие в трудоустройстве лицам, осужденным к наказаниям, не связанным с лишением свободы,  и лицам, вышедшим из мест заключения, в том числе несовершеннолетним, путем организации общественных, обязательных и исправительных работ. Оказание данной категории граждан социальной помощи (обеспечение продуктами питания, предметами первой необходимости, одеждой, оформление паспортов и т.д.)</t>
  </si>
  <si>
    <t xml:space="preserve">   ФСПН,                                                            Члены комиссии по делам несовершеннолетних и защите их прав ЗАТО г. Радужный Владимирской области     </t>
  </si>
  <si>
    <t>Уменьшение социальной напряженности в семьях и обществе</t>
  </si>
  <si>
    <t>7.</t>
  </si>
  <si>
    <t>Проведение мониторинга состояния   правонарушений несовершеннолетних в образовательных организациях</t>
  </si>
  <si>
    <t xml:space="preserve">Управление образования     </t>
  </si>
  <si>
    <t>Снижение численности несовершеннолетних, совершающих правонарушения (анализ динамики правонарушений несовершеннолетних)</t>
  </si>
  <si>
    <t>8.</t>
  </si>
  <si>
    <t>Обустройство контрольно-пропускного пункта на въезде в город (КПП-1): расширение территории около КПП-1, устройство въездной арки, устройство видеонаблюдения</t>
  </si>
  <si>
    <t>МКУ «ГКМХ»</t>
  </si>
  <si>
    <t>Повышение безопасности граждан</t>
  </si>
  <si>
    <t>9.</t>
  </si>
  <si>
    <t>Текущий ремонт помещений здания №110, 17 квартала ЗАТО г.Радужный Владимирской области</t>
  </si>
  <si>
    <t>10.</t>
  </si>
  <si>
    <t>Участие образовательных организаций  в конкурсах социальных проектов  профилактической направленности</t>
  </si>
  <si>
    <t>Управление образования</t>
  </si>
  <si>
    <t xml:space="preserve">Повышение социальной активности образовательных организаций в развитии деятельности профилактической направленности </t>
  </si>
  <si>
    <t>11.</t>
  </si>
  <si>
    <t>Текущий ремонт административных помещений города в рамках комплексного обеспечения правопорядка в целях повышения безопасности граждан</t>
  </si>
  <si>
    <t>12.</t>
  </si>
  <si>
    <t>Изготовление и распространение рекламно - информационных материалов по профилактике мошенничества на территории ЗАТО г. Радужный</t>
  </si>
  <si>
    <t>МКУ "Комитет по культуре и спорту"</t>
  </si>
  <si>
    <t>ИТОГО ПО ПОДПРОГРАММЕ:</t>
  </si>
  <si>
    <r>
      <rPr>
        <sz val="13"/>
        <rFont val="Times New Roman"/>
        <family val="1"/>
        <charset val="204"/>
      </rPr>
      <t xml:space="preserve">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</si>
  <si>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t>4. Перечень мероприятий муниципальной подпрограммы «Профилактика дорожно-транспортного травматизма на территории ЗАТО г. Радужный Владимирской области»</t>
  </si>
  <si>
    <t>Объем финанси-рования</t>
  </si>
  <si>
    <t xml:space="preserve">Ожидаемые показатели оценки эффективности (количественные и качественные </t>
  </si>
  <si>
    <t>Основное мероприятие "Профилактические мероприятия по сокращению аварийности и дорожно-транспортного травматизма"</t>
  </si>
  <si>
    <r>
      <rPr>
        <b/>
        <sz val="13"/>
        <color indexed="8"/>
        <rFont val="Times New Roman"/>
        <family val="1"/>
        <charset val="204"/>
      </rPr>
      <t>Цель:</t>
    </r>
    <r>
      <rPr>
        <sz val="13"/>
        <color indexed="8"/>
        <rFont val="Times New Roman"/>
        <family val="1"/>
        <charset val="204"/>
      </rPr>
      <t xml:space="preserve"> повышение правового сознания, предупреждение опасного поведения участников дорожного движения и сокращение количества ДТП.</t>
    </r>
  </si>
  <si>
    <r>
      <rPr>
        <b/>
        <sz val="13"/>
        <color indexed="8"/>
        <rFont val="Times New Roman"/>
        <family val="1"/>
        <charset val="204"/>
      </rPr>
      <t>Задачи:</t>
    </r>
    <r>
      <rPr>
        <sz val="13"/>
        <color indexed="8"/>
        <rFont val="Times New Roman"/>
        <family val="1"/>
        <charset val="204"/>
      </rPr>
      <t xml:space="preserve"> участие в проведении профилактических мероприятий по сокращению аварийности и дорожно-транспортного травматизма на пешеходных переходах и очагах аварийности; осуществление контроля за пассажирскими перевозками, перевозками опасных, особо опасных и крупногабаритных грузов,  профилактика правонарушений водителями, автотранспортных предприятий, а также технический контроль за транспортом физических и юридических лиц; совершенствование организации движения транспорта и пешеходов.</t>
    </r>
  </si>
  <si>
    <t>Участие в ежегодном муниципальном этапе                              областного конкурса «Безопасное колесо».</t>
  </si>
  <si>
    <t xml:space="preserve">  Управление образования </t>
  </si>
  <si>
    <t>Предупреждение опасного поведения участников  дорожного движения</t>
  </si>
  <si>
    <t>Проведение ежегодного городского  смотра – конкурса                              «Зеленый огонек»</t>
  </si>
  <si>
    <t xml:space="preserve"> Приобретение уголков, методической литературы и символики по безопасности дорожного движения в образовательные организации</t>
  </si>
  <si>
    <t>Предупреждение опасного поведения участников дорожного движения. Сокращение детского дорожно-транспортного травматизма.</t>
  </si>
  <si>
    <t>Проведение конкурсов,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</t>
  </si>
  <si>
    <t xml:space="preserve"> Управление образования</t>
  </si>
  <si>
    <t>Проведение воспитательной работы в дошкольных учреждениях и начальных классах общеобразовательных школ</t>
  </si>
  <si>
    <t>Участие в разработке и реализации плана оперативно-профилактических мероприятий по сокращению аварийности и дорожно-транспортного травматизма «Пешеход», «Скорость», «Бахус», «Внимание дети», "Велосипед" и др.</t>
  </si>
  <si>
    <t>Оснащение специальными техническими средствами и оборудованием подразделений, осуществляющих контрольные и надзорные функции в области обеспечения безопасности дорожного движения</t>
  </si>
  <si>
    <t>Предупреждение опасного поведения участников дорожного движения, пресечение, выявление преступлений и административных правонарушений, предупреждение дорожно-транспортных происшествий, сокращение количества лиц, пострадавших в ДТП.</t>
  </si>
  <si>
    <t>Обеспечение образовательных организаций средствами обучения правилам дорожного движения.
Приобретение мобильных автогородков:</t>
  </si>
  <si>
    <t>МКУ «ГКМХ»,                           управление образования</t>
  </si>
  <si>
    <t xml:space="preserve"> Снижение численности  дорожно-транспортного травматизма, развитие навыков безопасного поведения на улицах и дорогах</t>
  </si>
  <si>
    <t xml:space="preserve">Изготовление и размещение наружной социальной  рекламы по безопасности дорожного движения на территории ЗАТО г. Радужный Владимирской области Владимирской области </t>
  </si>
  <si>
    <t xml:space="preserve">МКУ "ККиС"                          </t>
  </si>
  <si>
    <t>Предупреждение опасного поведения участников дорожного движения, повышение правосознания населения; Сокращение количества дорожно-транспортных правонарушений и правонарушений в области дорожного движения</t>
  </si>
  <si>
    <t>Ремонт участкового пункта полиции 9 квартал, дом 6/1, к.110</t>
  </si>
  <si>
    <t>Приложение к подпрограмме</t>
  </si>
  <si>
    <t>4. Перечень мероприятий муниципальной подпрограммы  «Комплексные меры противодействия злоупотреблению наркотиками и их незаконному обороту на территории  ЗАТО г. Радужный Владимирской области»</t>
  </si>
  <si>
    <t>Объем финанси-рования        (тыс. руб.)</t>
  </si>
  <si>
    <t>Основное мероприятие "Сокращение масштабов распространения наркомании и связанного с ней социального и экономического ущерба"</t>
  </si>
  <si>
    <r>
      <rPr>
        <b/>
        <sz val="13"/>
        <rFont val="Times New Roman"/>
        <family val="1"/>
        <charset val="204"/>
      </rPr>
      <t xml:space="preserve">Цель : </t>
    </r>
    <r>
      <rPr>
        <sz val="13"/>
        <rFont val="Times New Roman"/>
        <family val="1"/>
        <charset val="204"/>
      </rPr>
      <t>Сокращение масштабов распространения наркомании и связанного с ней социального и экономического ущерба.</t>
    </r>
  </si>
  <si>
    <r>
      <rPr>
        <b/>
        <sz val="13"/>
        <rFont val="Times New Roman"/>
        <family val="1"/>
        <charset val="204"/>
      </rPr>
      <t>Задачи :</t>
    </r>
    <r>
      <rPr>
        <sz val="13"/>
        <rFont val="Times New Roman"/>
        <family val="1"/>
        <charset val="204"/>
      </rPr>
      <t xml:space="preserve">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населения, прежде всего детей и подростков; Усиление контроля за оборотом наркотиков; Формирование негативного общественного отношения к немедицинскому потреблению наркотиков, обстановки нетерпимости к распространителям наркотических и психотропных веществ на основе социально ориентированной  информационной интервенции.</t>
    </r>
  </si>
  <si>
    <t>Участие в ежегодном мониторинге наркоситуации, проводимой областными структурами, с целью оптимизации затрат, внесения коррективов в направления организационной, законотворческой, лечебной, реабилитационной, профилактической и правоохранительной деятельности в сфере противодействия распространению наркомании</t>
  </si>
  <si>
    <t xml:space="preserve">
Управление образования,
МКУ "Комитет по культуре и спорту"
</t>
  </si>
  <si>
    <t>Проведение организационных и правовых мер противодействия злоупотреблению наркотиками и их незаконному обороту</t>
  </si>
  <si>
    <t>Участие   в федеральных и областных конференциях, круглых столах, семинарах по проблемам профилактики, диагностики и лечения лиц, употребляющих наркотические средства и психотропные вещества (наркомания, алкоголизм, токсикомания)</t>
  </si>
  <si>
    <t xml:space="preserve">Управление образования; МКУ "Комитет по культуре и спорту";                           КДНиЗП </t>
  </si>
  <si>
    <t>Подготовка для областных структур отчетов о ходе выполнения подпрограммы</t>
  </si>
  <si>
    <t xml:space="preserve">4. </t>
  </si>
  <si>
    <t>Проведение городских и участие в  областных  конкурсах, акциях, мероприятиях по профилактике асоциального поведения и пропаганде здорового образа жизни</t>
  </si>
  <si>
    <t>Проведение не менее 8 городских мероприятий в год и участие в областных мероприятиях.</t>
  </si>
  <si>
    <t>Проведение в образовательных организациях профилактических занятий (лекции, беседы) с   привлечением специалистов  городской больницы, МО МВД, УФСКН</t>
  </si>
  <si>
    <t>Повышение уровня сознания несовершеннолетних о  здоровом образе жизни</t>
  </si>
  <si>
    <t>Повышение квалификации педагогических работников образовательных организаций по профилактике и реабилитационной работе с детьми, склонными к употреблению наркотиков</t>
  </si>
  <si>
    <t>Организация и проведение спортивных соревнований по мини-футболу, футболу на снегу, хоккею и стритболу среди дворовых команд</t>
  </si>
  <si>
    <t>Профилактика асоциальных явлений среди молодежи</t>
  </si>
  <si>
    <t xml:space="preserve">Оснащение наркопостов образовательных организаций методическими комплексами  по профилактике наркомании </t>
  </si>
  <si>
    <t>Проведение профилактической работы с учащимися  «группы риска». Проведение работы среди воспитанников и родителей по пропаганде здорового образа жизни</t>
  </si>
  <si>
    <t>2014 г.</t>
  </si>
  <si>
    <t>Создание и оборудование кабинетов наркопрофилактики в образовательных учреждениях</t>
  </si>
  <si>
    <t>Предупреждение вовлечения несовершеннолетних в употребление, хранение и распространение наркотических средств</t>
  </si>
  <si>
    <t xml:space="preserve">Изготовление информационных материалов, банеров по профилактике употребления наркотических средств, изготовление и установка щитов и банеров. </t>
  </si>
  <si>
    <t xml:space="preserve">Организация работы штаба волонтеров "КиберПатруль". </t>
  </si>
  <si>
    <t xml:space="preserve"> Поиск и выявление сайтов, содержащих информацию о распространении наркотических средств</t>
  </si>
  <si>
    <t xml:space="preserve">Социально-психологическое тестирование обучающихся </t>
  </si>
  <si>
    <t xml:space="preserve"> Раннее выявление немедицинского потребления наркотических средств и психотропных веществ среди обучающихся</t>
  </si>
  <si>
    <t>13.</t>
  </si>
  <si>
    <t>Размещение  памяток с информацией  по выявлению незаконного культивирования растений, содержащих наркотические средства или психотропные вещества либо их прекурсоры</t>
  </si>
  <si>
    <t>Профилактика асоциальных явлений среди населения</t>
  </si>
  <si>
    <t>14.</t>
  </si>
  <si>
    <t>Распространение буклетов и визиток в целях информирования об организациях, оказывающих услуги в сфере комплексной реабилитации и ресоциализации лиц, употребляющих наркотические средства в немедицинских целях</t>
  </si>
  <si>
    <t>15.</t>
  </si>
  <si>
    <t>Вовлечение несовершеннолетних, условно осужденных и состоящих на учете в УИИ УФСИН России по Владимирской области к участию в различных социально- значимых мероприятиях, в том числе профилактических</t>
  </si>
  <si>
    <t>Антинаркотическая комиссия ЗАТО  г. Радужный Владимирской области</t>
  </si>
  <si>
    <t>16.</t>
  </si>
  <si>
    <t>Разработка комплекса мер, направленных на выявление и уничтожение очагов произрастания  наркосодержащих растений</t>
  </si>
  <si>
    <t>17.</t>
  </si>
  <si>
    <t>Мониторинг земельных угодий на предмет выявления и уничтожения очагов произрастания наркосодержащих растениий   (в том числе  межведомственная оперативно-профилактическая операция «Мак»)</t>
  </si>
  <si>
    <t xml:space="preserve">Антинаркотическая комиссия ЗАТО  г. Радужный Владимирской области                                            МКУ «Городской комитет муниципального хозяйства»
Добровольная народная дружина ЗАТО  г. Радужный  (по согласованию)
Радужное казачье хуторское общество (по согласованию)
</t>
  </si>
  <si>
    <t>18.</t>
  </si>
  <si>
    <t>Проведение агитационной кампании об ответсвтенности за не уничтожение наркосодержащих растений</t>
  </si>
  <si>
    <t xml:space="preserve">Антинаркотическая комиссия ЗАТО  г. Радужный Владимирской области </t>
  </si>
  <si>
    <t>19.</t>
  </si>
  <si>
    <t>Проведение комплекса мероприятий по выявлению и устранению причин и условий, способствующих правонарушениям несовершеннолетних и родителей (законных представителей), совершаемым в отношении детей, а также фактов немедицинского потребления психоактивных веществ</t>
  </si>
  <si>
    <t xml:space="preserve">Члены комиссии по делам несовершеннолетних и защите их прав ЗАТО г. Радужный Владимирской области           </t>
  </si>
  <si>
    <t>Снижение количества случаев насилия в отношении несовершеннолетних в неблагополучных семьях</t>
  </si>
  <si>
    <t>4. Перечень мероприятий муниципальной подпрограммы «Комплексные меры противодействия злоупотреблению алкогольной продукцией и профилактика алкоголизма населения                                                                                                            на территории ЗАТО г. Радужный Владимирской области»</t>
  </si>
  <si>
    <t>Объем финанси-рования (тыс. руб.)</t>
  </si>
  <si>
    <t>Ожидаемые показатели оценки эффективности (количественные и качественные)</t>
  </si>
  <si>
    <t>Основное мероприятие "Профилактика злоупотребления алкогольной продукцией"</t>
  </si>
  <si>
    <r>
      <rPr>
        <b/>
        <sz val="13"/>
        <rFont val="Times New Roman"/>
        <family val="1"/>
        <charset val="204"/>
      </rPr>
      <t>Цель:</t>
    </r>
    <r>
      <rPr>
        <sz val="13"/>
        <rFont val="Times New Roman"/>
        <family val="1"/>
        <charset val="204"/>
      </rPr>
      <t xml:space="preserve"> повышение эффективности профилактики злоупотребления алкогольной продукцией;</t>
    </r>
  </si>
  <si>
    <r>
      <rPr>
        <b/>
        <sz val="13"/>
        <rFont val="Times New Roman"/>
        <family val="1"/>
        <charset val="204"/>
      </rPr>
      <t>Задачи</t>
    </r>
    <r>
      <rPr>
        <sz val="13"/>
        <rFont val="Times New Roman"/>
        <family val="1"/>
        <charset val="204"/>
      </rPr>
      <t>: создание условий для формирования здорового образа жизни у населения города, ведение просветительской работы; проведение культурно – массовых мероприятий, направленных на формирование здорового образа жизни у населения города ; снижение общего уровня потребления алкогольной продукции.</t>
    </r>
  </si>
  <si>
    <t>Изготовление и распространение рекламно - информационных материалов и видеороликов направленных на формирование мотивации к здоровому образу жизни. Изготовление и установка на территории города баннеров антиалкогольной направленности</t>
  </si>
  <si>
    <t xml:space="preserve">МКУ «Комитет по культуре и спорту» </t>
  </si>
  <si>
    <t>Увеличение охвата населения, осознанно ведущего здоровый образ жизни.Просвещение населения о вреде злоупотребления алкоголем, формирование установок на ведение здорового образа жизни</t>
  </si>
  <si>
    <t>МБУК «Общедоступная библиотека»</t>
  </si>
  <si>
    <t>Размещение в средствах массовой информации материалов (пропагандистских роликов, статей, передач), направленных на разъяснение социального и экономического вреда  злоупотребления алкогольной продукцией</t>
  </si>
  <si>
    <t>МКУ «Комитет по культуре и спорту»</t>
  </si>
  <si>
    <t>Просвещение населения о вреде злоупотребления алкоголем, формирование установок на ведение здорового образа жизни</t>
  </si>
  <si>
    <t>Проведение ежеквартальных мероприятий по профилактике пьянства и алкоголизма (круглых столов, пресс-конференций, лекций, демонстраций фильмов), в том числе для учащихся образовательных организаций</t>
  </si>
  <si>
    <t>Проведение не менее 4 мероприятий в год</t>
  </si>
  <si>
    <t>Организация  деятельности городской агитбригады, направленной на профилактику вредных привычек у подростков и молодёжи («Сверстник – сверстнику»)</t>
  </si>
  <si>
    <t>Организация мероприятий с участием агитбригады не менее 3 раз в год</t>
  </si>
  <si>
    <t>Организация  и проведение городской акции «День отказа от алкоголя»</t>
  </si>
  <si>
    <t>2017-2023</t>
  </si>
  <si>
    <t>Администрация ЗАТО г. Радужный Владимирской области</t>
  </si>
  <si>
    <t>Проведение не менее 1 акции в  год</t>
  </si>
  <si>
    <t>Организация книжных выставок, направленных на профилактику асоциального поведения и формирование мотивации к здоровому образу жизни</t>
  </si>
  <si>
    <t>Проведение выставок не менее 6 раз в год</t>
  </si>
  <si>
    <t>Организация и проведение туров выходного дня по Владимирской области для семей с детьми, состоящими в базе ДЕСОП</t>
  </si>
  <si>
    <t>Администрация  ЗАТО                        г. Радужный Владимирской области,                            Управление образования</t>
  </si>
  <si>
    <t>Создание условий для повышения  культурного  и интеллектуального уровня  у детей, находящихся в трудной жизненной ситуации; проведение не менее 2 мероприятий в год</t>
  </si>
  <si>
    <t>Демонстрация фильмов о детском и подростковом пьянстве на родительских собраниях в школах с привлечением активистов общественных организаций</t>
  </si>
  <si>
    <t>Повышение уровня грамотности родителей в отношении причин и последствий детского и подросткового пьянства, профилактика вредных привычек у подрастающего поколения (проведение не менее 4 собраний в год).</t>
  </si>
  <si>
    <t>Проведение индивидуальных профилактических мероприятий с лицами, злоупотребляющими алкогольной продукцией, а также несовершеннолетними, употребляющими алкоголь</t>
  </si>
  <si>
    <t xml:space="preserve">  Администрация                        ЗАТО г. Радужный Владимирской области,              Управление образования</t>
  </si>
  <si>
    <t>Снижение количества преступлений и административных правонарушений, совершаемых в состоянии алкогольного опьянения</t>
  </si>
  <si>
    <t>Мероприятия по разъяснению несовершеннолетним лицам «группы риска» о пагубном воздействии алкоголя на организм человека, ответственности за правонарушения, совершенные в состоянии опьянения</t>
  </si>
  <si>
    <t>Контроль за продажей алкогольной продукции несовершеннолетним и распитием алкогольной продукции в общественных местах, особенно в местах проведения культурно - массовых мероприятий</t>
  </si>
  <si>
    <t>Администрация ЗАТО                       г. Радужный Владимирской области</t>
  </si>
  <si>
    <t>Уменьшение социальной напряженности в семьях и обществе.</t>
  </si>
  <si>
    <t>Проведение встреч с руководителями крупных организаций с целью совместной выработки предложений по реализации антиалкогольной политики на предприятиях города</t>
  </si>
  <si>
    <t>Администрация ЗАТО                        г. Радужный Владимирской области</t>
  </si>
  <si>
    <t>Уменьшения социальной напряженности в семьях и обществе.  Оздоровление обстановки в  общественных местах.</t>
  </si>
  <si>
    <t xml:space="preserve">
Приложение к подпрограмме        </t>
  </si>
  <si>
    <t>4. Перечень мероприятий муниципальной подпрограммы "Противодействие терроризму и экстремизму на территории ЗАТО г. Радужный Владимирской области "</t>
  </si>
  <si>
    <t>1. Основное мероприятие "Профилактика экстремизма и терроризма на территории ЗАТО г. Радужный Владимирской области Владимирской области"</t>
  </si>
  <si>
    <t>Цель: предупреждение (профилактика) терроризма и экстремизма.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</si>
  <si>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 Владимирской области Владимирской области.</t>
  </si>
  <si>
    <t>Разработка планов мероприятий по предотвращению  террористических актов в организациях социальной направленности</t>
  </si>
  <si>
    <t xml:space="preserve">Администрация ЗАТО г. Радужный Владимирской области ,  МКУ "ККиС",  Управление образования 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</si>
  <si>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</si>
  <si>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</si>
  <si>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МКУ «Управление по делам гражданской обороны и чрезвычайным ситуациям»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</si>
  <si>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</si>
  <si>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</si>
  <si>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</si>
  <si>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</si>
  <si>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</si>
  <si>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Администрация ЗАТО г. Радужный Владимирской области Владимирской области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</si>
  <si>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</si>
  <si>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</si>
  <si>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 xml:space="preserve"> МКУ "ГКМХ",                                                      Администрация ЗАТО г. Радужный Владимирской области 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</si>
  <si>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</si>
  <si>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</si>
  <si>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</si>
  <si>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</si>
  <si>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</si>
  <si>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</si>
  <si>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МКУ "УГОЧС"</t>
  </si>
  <si>
    <t>Оценка состояния антитеррористичесой защищенности объектов с массовым пребыванием людей</t>
  </si>
  <si>
    <t>Повышение технической оснащенности административного здания администрации ЗАТО г. Радужный Владимирской области Владимирской области, в том числе:</t>
  </si>
  <si>
    <t>МКУ «Управление административными зданиями</t>
  </si>
  <si>
    <t xml:space="preserve">Повышение технической оснащенности административного здания 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</si>
  <si>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</si>
  <si>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</si>
  <si>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</si>
  <si>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 xml:space="preserve">Администрация ЗАТО г. Радужный Владимирской области </t>
  </si>
  <si>
    <t>Проведение воспитательной, пропагантистской  работы с населением</t>
  </si>
  <si>
    <t xml:space="preserve">Проведение регулярного освещения в средствах массовой информации ЗАТО г.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</si>
  <si>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</si>
  <si>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</si>
  <si>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Управление образования, образовательные организации, МКУ "Комитет по культуре и спорту"</t>
  </si>
  <si>
    <t>Проведение воспитательной, пропагантистской работы среди подростков и молодежи</t>
  </si>
  <si>
    <t>Организация и проведение городских конкурсов, акций в сфере                        профилактики экстремизма в подростковой среде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</si>
  <si>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</si>
  <si>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</si>
  <si>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 xml:space="preserve">МКУ "Комитет по культуре и спорту"              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</si>
  <si>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</si>
  <si>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</si>
  <si>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</si>
  <si>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</si>
  <si>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Проведение воспитательной, пропагантистской работы  с населением</t>
  </si>
  <si>
    <t>Обепечение антитеррористической защищенности учреждений культуры и образования</t>
  </si>
  <si>
    <t>Всего по учреждениям  культуры</t>
  </si>
  <si>
    <t>Антитеррористическая защищенность учреждений культуры и образования   на 100 %</t>
  </si>
  <si>
    <t>МКУ "КкиС" (МБУ ДО «ДШИ»)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</si>
  <si>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</si>
  <si>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</si>
  <si>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</si>
  <si>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</si>
  <si>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</si>
  <si>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Всего по ОУ управления образования</t>
  </si>
  <si>
    <t xml:space="preserve"> (МБДОУ ЦРР д/с №3)</t>
  </si>
  <si>
    <t xml:space="preserve"> (МБДОУ ЦРР д/с №5)</t>
  </si>
  <si>
    <t xml:space="preserve"> (МБДОУ ЦРР д/с №6)</t>
  </si>
  <si>
    <t xml:space="preserve"> (МБОУ СОШ №1)</t>
  </si>
  <si>
    <t xml:space="preserve"> (МБОУ СОШ №2)</t>
  </si>
  <si>
    <t xml:space="preserve"> (МБОУ ДОД ЦВР «Лад»)</t>
  </si>
  <si>
    <t>Управление образования (ДООЛ)</t>
  </si>
  <si>
    <t>МКУ "ККиС" (МБУК «МСДЦ»)</t>
  </si>
  <si>
    <t>МКУ "ККиС" (МБУК «ЦДМ»)</t>
  </si>
  <si>
    <t>МКУ "ККиС" (МБУ ДО «ДШИ»)</t>
  </si>
  <si>
    <t>МКУ "ККиС" (МБОУ ДОД «ДЮСШ»)</t>
  </si>
  <si>
    <t>учреждения образования</t>
  </si>
  <si>
    <t>Оснащение системой контроля и управления доступом(СКУД)</t>
  </si>
  <si>
    <t>Оснащение системой контроля и управления доступом(СКУД) всех образовательных учреждений на 100%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</si>
  <si>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</si>
  <si>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</si>
  <si>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</si>
  <si>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</si>
  <si>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</si>
  <si>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</si>
  <si>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>МКУ "КкиС", учреждения образования</t>
  </si>
  <si>
    <t>Оснащение образовательных учреждений ручными металлодетекторами</t>
  </si>
  <si>
    <t xml:space="preserve"> учреждения образования</t>
  </si>
  <si>
    <t>Оснащение ручными металлодетекторами всех образовательных учреждений на 100%</t>
  </si>
  <si>
    <t>20.</t>
  </si>
  <si>
    <t>Дооборудование газовой миникотельной системой двухрубежной  охранной сигнализацией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</si>
  <si>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</si>
  <si>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21.</t>
  </si>
  <si>
    <t xml:space="preserve">Обеспечение модернизированной системой   видеонаблюдения  </t>
  </si>
  <si>
    <t>Обеспечение системой видеонаблюдения по   учреждениям образования и культуры                                 на 100 %</t>
  </si>
  <si>
    <t>Управление образования (ДОЛ)</t>
  </si>
  <si>
    <t xml:space="preserve"> Управление образования (МБОУ СОШ №2)</t>
  </si>
  <si>
    <t>учреждения образования и культуры</t>
  </si>
  <si>
    <t>22.</t>
  </si>
  <si>
    <t>Установка уличного оповещения</t>
  </si>
  <si>
    <t>Установка уличного оповещения на 100 %</t>
  </si>
  <si>
    <t>Управление образования (дол)</t>
  </si>
  <si>
    <t>Разрешение на водопользование скважиной</t>
  </si>
  <si>
    <t>ЦВР (доол)</t>
  </si>
  <si>
    <t>23.</t>
  </si>
  <si>
    <t>Замена шлейфа для АПС</t>
  </si>
  <si>
    <t>24.</t>
  </si>
  <si>
    <t>Обеспечение охранной сигнализацией</t>
  </si>
  <si>
    <t>ЦВР (сск)</t>
  </si>
  <si>
    <t>Приобретение  специализированной литературы и периодических изданий, изготовление листовок и брошюр по пропаганде здорового образа жизни, профилактике алкоголизации населения</t>
  </si>
  <si>
    <t xml:space="preserve">               МБОУ СОШ № 1,  МБОУ СОШ № 2</t>
  </si>
</sst>
</file>

<file path=xl/styles.xml><?xml version="1.0" encoding="utf-8"?>
<styleSheet xmlns="http://schemas.openxmlformats.org/spreadsheetml/2006/main">
  <numFmts count="11">
    <numFmt numFmtId="166" formatCode="0.00000"/>
    <numFmt numFmtId="167" formatCode="0.000000"/>
    <numFmt numFmtId="168" formatCode="#,##0.00000"/>
    <numFmt numFmtId="169" formatCode="0.000"/>
    <numFmt numFmtId="170" formatCode="#,##0.000"/>
    <numFmt numFmtId="171" formatCode="_-* #,##0.00\ _₽_-;\-* #,##0.00\ _₽_-;_-* \-??\ _₽_-;_-@_-"/>
    <numFmt numFmtId="172" formatCode="#,##0.0"/>
    <numFmt numFmtId="173" formatCode="mm/dd/yyyy"/>
    <numFmt numFmtId="174" formatCode="0.0000"/>
    <numFmt numFmtId="175" formatCode="_-* #,##0.0\ _₽_-;\-* #,##0.0\ _₽_-;_-* \-??\ _₽_-;_-@_-"/>
    <numFmt numFmtId="176" formatCode="#,##0.0000"/>
  </numFmts>
  <fonts count="15">
    <font>
      <sz val="10"/>
      <name val="Arial Cyr"/>
      <family val="2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"/>
      <family val="2"/>
      <charset val="204"/>
    </font>
    <font>
      <sz val="13"/>
      <name val="Arial Cyr"/>
      <family val="2"/>
      <charset val="204"/>
    </font>
    <font>
      <sz val="13"/>
      <name val="Times New Roman"/>
      <family val="1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</borders>
  <cellStyleXfs count="2">
    <xf numFmtId="0" fontId="0" fillId="0" borderId="0"/>
    <xf numFmtId="171" fontId="7" fillId="0" borderId="0" applyFill="0" applyBorder="0" applyProtection="0"/>
  </cellStyleXfs>
  <cellXfs count="324">
    <xf numFmtId="0" fontId="0" fillId="0" borderId="0" xfId="0"/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7" fontId="1" fillId="2" borderId="0" xfId="0" applyNumberFormat="1" applyFont="1" applyFill="1"/>
    <xf numFmtId="168" fontId="4" fillId="2" borderId="10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9" fontId="4" fillId="2" borderId="10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166" fontId="1" fillId="2" borderId="12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8" fontId="5" fillId="2" borderId="7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168" fontId="6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70" fontId="1" fillId="2" borderId="10" xfId="0" applyNumberFormat="1" applyFont="1" applyFill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166" fontId="5" fillId="2" borderId="7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center" wrapText="1"/>
    </xf>
    <xf numFmtId="169" fontId="1" fillId="2" borderId="13" xfId="0" applyNumberFormat="1" applyFont="1" applyFill="1" applyBorder="1" applyAlignment="1">
      <alignment horizontal="center" vertical="center" wrapText="1"/>
    </xf>
    <xf numFmtId="169" fontId="1" fillId="2" borderId="9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69" fontId="5" fillId="2" borderId="7" xfId="0" applyNumberFormat="1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169" fontId="1" fillId="2" borderId="14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9" fontId="1" fillId="2" borderId="7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166" fontId="1" fillId="2" borderId="18" xfId="0" applyNumberFormat="1" applyFont="1" applyFill="1" applyBorder="1" applyAlignment="1">
      <alignment horizontal="center" vertical="center" wrapText="1"/>
    </xf>
    <xf numFmtId="168" fontId="1" fillId="2" borderId="14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166" fontId="1" fillId="2" borderId="14" xfId="0" applyNumberFormat="1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168" fontId="5" fillId="2" borderId="7" xfId="1" applyNumberFormat="1" applyFont="1" applyFill="1" applyBorder="1" applyAlignment="1" applyProtection="1">
      <alignment horizontal="center" vertical="center"/>
    </xf>
    <xf numFmtId="4" fontId="5" fillId="2" borderId="7" xfId="1" applyNumberFormat="1" applyFont="1" applyFill="1" applyBorder="1" applyAlignment="1" applyProtection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0" fontId="1" fillId="2" borderId="21" xfId="0" applyFont="1" applyFill="1" applyBorder="1"/>
    <xf numFmtId="4" fontId="1" fillId="2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6" fillId="0" borderId="2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69" fontId="4" fillId="0" borderId="18" xfId="0" applyNumberFormat="1" applyFont="1" applyFill="1" applyBorder="1" applyAlignment="1">
      <alignment horizontal="center" vertical="center" wrapText="1"/>
    </xf>
    <xf numFmtId="170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2" fontId="4" fillId="0" borderId="24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9" fontId="6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8" fontId="5" fillId="0" borderId="24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 wrapText="1"/>
    </xf>
    <xf numFmtId="2" fontId="5" fillId="0" borderId="2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0" borderId="2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9" fontId="1" fillId="0" borderId="4" xfId="0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" fontId="5" fillId="0" borderId="22" xfId="0" applyNumberFormat="1" applyFont="1" applyFill="1" applyBorder="1" applyAlignment="1">
      <alignment horizontal="center" vertical="center" wrapText="1"/>
    </xf>
    <xf numFmtId="166" fontId="5" fillId="0" borderId="22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169" fontId="5" fillId="0" borderId="22" xfId="0" applyNumberFormat="1" applyFont="1" applyFill="1" applyBorder="1" applyAlignment="1">
      <alignment horizontal="center" vertical="center" wrapText="1"/>
    </xf>
    <xf numFmtId="1" fontId="5" fillId="0" borderId="29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" fillId="0" borderId="30" xfId="0" applyFont="1" applyFill="1" applyBorder="1" applyAlignment="1">
      <alignment horizontal="center" vertical="center" wrapText="1"/>
    </xf>
    <xf numFmtId="169" fontId="1" fillId="0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172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169" fontId="5" fillId="0" borderId="4" xfId="0" applyNumberFormat="1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73" fontId="1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70" fontId="5" fillId="0" borderId="22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74" fontId="11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9" fontId="11" fillId="2" borderId="1" xfId="0" applyNumberFormat="1" applyFont="1" applyFill="1" applyBorder="1" applyAlignment="1">
      <alignment horizontal="center" vertical="center" wrapText="1"/>
    </xf>
    <xf numFmtId="170" fontId="11" fillId="2" borderId="1" xfId="0" applyNumberFormat="1" applyFont="1" applyFill="1" applyBorder="1" applyAlignment="1">
      <alignment horizontal="center" vertical="center" wrapText="1"/>
    </xf>
    <xf numFmtId="170" fontId="11" fillId="0" borderId="1" xfId="0" applyNumberFormat="1" applyFont="1" applyFill="1" applyBorder="1" applyAlignment="1">
      <alignment horizontal="center" vertical="center" wrapText="1"/>
    </xf>
    <xf numFmtId="169" fontId="13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vertical="center" wrapText="1"/>
    </xf>
    <xf numFmtId="175" fontId="14" fillId="2" borderId="1" xfId="1" applyNumberFormat="1" applyFont="1" applyFill="1" applyBorder="1" applyAlignment="1" applyProtection="1">
      <alignment horizontal="center" vertical="center" wrapText="1"/>
    </xf>
    <xf numFmtId="2" fontId="11" fillId="2" borderId="1" xfId="1" applyNumberFormat="1" applyFont="1" applyFill="1" applyBorder="1" applyAlignment="1" applyProtection="1">
      <alignment horizontal="center" vertical="center"/>
    </xf>
    <xf numFmtId="171" fontId="14" fillId="2" borderId="1" xfId="1" applyFont="1" applyFill="1" applyBorder="1" applyAlignment="1" applyProtection="1">
      <alignment horizontal="center"/>
    </xf>
    <xf numFmtId="167" fontId="11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1" fillId="2" borderId="32" xfId="0" applyNumberFormat="1" applyFont="1" applyFill="1" applyBorder="1" applyAlignment="1">
      <alignment vertical="center" wrapText="1"/>
    </xf>
    <xf numFmtId="0" fontId="11" fillId="2" borderId="24" xfId="0" applyFont="1" applyFill="1" applyBorder="1" applyAlignment="1">
      <alignment horizontal="center" vertical="center" wrapText="1"/>
    </xf>
    <xf numFmtId="170" fontId="13" fillId="2" borderId="1" xfId="0" applyNumberFormat="1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69" fontId="13" fillId="2" borderId="24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>
      <alignment horizontal="center" vertical="center" wrapText="1"/>
    </xf>
    <xf numFmtId="4" fontId="13" fillId="2" borderId="22" xfId="0" applyNumberFormat="1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 wrapText="1"/>
    </xf>
    <xf numFmtId="166" fontId="13" fillId="2" borderId="22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170" fontId="11" fillId="4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174" fontId="5" fillId="0" borderId="2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66" fontId="5" fillId="0" borderId="24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169" fontId="6" fillId="0" borderId="24" xfId="0" applyNumberFormat="1" applyFont="1" applyFill="1" applyBorder="1" applyAlignment="1">
      <alignment horizontal="center" vertical="center" wrapText="1"/>
    </xf>
    <xf numFmtId="169" fontId="1" fillId="2" borderId="10" xfId="0" applyNumberFormat="1" applyFont="1" applyFill="1" applyBorder="1" applyAlignment="1">
      <alignment horizontal="center" vertical="center" wrapText="1"/>
    </xf>
    <xf numFmtId="169" fontId="1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top" wrapText="1"/>
    </xf>
    <xf numFmtId="0" fontId="3" fillId="2" borderId="4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right" vertical="center" wrapText="1"/>
    </xf>
    <xf numFmtId="0" fontId="1" fillId="0" borderId="46" xfId="0" applyFont="1" applyFill="1" applyBorder="1" applyAlignment="1">
      <alignment horizontal="righ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wrapText="1"/>
    </xf>
    <xf numFmtId="0" fontId="6" fillId="0" borderId="29" xfId="0" applyFont="1" applyFill="1" applyBorder="1" applyAlignment="1">
      <alignment wrapText="1"/>
    </xf>
    <xf numFmtId="0" fontId="6" fillId="0" borderId="27" xfId="0" applyFont="1" applyFill="1" applyBorder="1" applyAlignment="1">
      <alignment wrapText="1"/>
    </xf>
    <xf numFmtId="0" fontId="1" fillId="0" borderId="4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169" fontId="6" fillId="0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top" wrapText="1"/>
    </xf>
    <xf numFmtId="0" fontId="12" fillId="2" borderId="3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49" fontId="11" fillId="2" borderId="34" xfId="0" applyNumberFormat="1" applyFont="1" applyFill="1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9" fontId="11" fillId="2" borderId="50" xfId="0" applyNumberFormat="1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9" fontId="11" fillId="2" borderId="35" xfId="0" applyNumberFormat="1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9" fontId="11" fillId="2" borderId="2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B1:M67"/>
  <sheetViews>
    <sheetView tabSelected="1" view="pageBreakPreview" topLeftCell="B1" zoomScale="65" zoomScaleSheetLayoutView="65" workbookViewId="0">
      <selection activeCell="H38" sqref="H38"/>
    </sheetView>
  </sheetViews>
  <sheetFormatPr defaultColWidth="9" defaultRowHeight="16.5"/>
  <cols>
    <col min="1" max="1" width="2.85546875" style="1" customWidth="1"/>
    <col min="2" max="2" width="85.7109375" style="1" customWidth="1"/>
    <col min="3" max="3" width="17.85546875" style="1" customWidth="1"/>
    <col min="4" max="4" width="19.42578125" style="1" customWidth="1"/>
    <col min="5" max="5" width="10.28515625" style="1" customWidth="1"/>
    <col min="6" max="6" width="13.42578125" style="1" customWidth="1"/>
    <col min="7" max="7" width="16.28515625" style="1" customWidth="1"/>
    <col min="8" max="8" width="14.85546875" style="1" customWidth="1"/>
    <col min="9" max="9" width="18.5703125" style="1" customWidth="1"/>
    <col min="10" max="10" width="19" style="1" customWidth="1"/>
    <col min="11" max="11" width="84.28515625" style="1" customWidth="1"/>
    <col min="12" max="12" width="4.7109375" style="1" customWidth="1"/>
    <col min="13" max="13" width="19" style="1" customWidth="1"/>
    <col min="14" max="16384" width="9" style="1"/>
  </cols>
  <sheetData>
    <row r="1" spans="2:13" ht="71.25" customHeight="1"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2:13" ht="24.75" customHeight="1">
      <c r="B2" s="234" t="s">
        <v>0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2:13" ht="15.75" customHeight="1">
      <c r="B3" s="235" t="s">
        <v>1</v>
      </c>
      <c r="C3" s="236" t="s">
        <v>2</v>
      </c>
      <c r="D3" s="236" t="s">
        <v>3</v>
      </c>
      <c r="E3" s="236" t="s">
        <v>4</v>
      </c>
      <c r="F3" s="236"/>
      <c r="G3" s="236"/>
      <c r="H3" s="236"/>
      <c r="I3" s="236"/>
      <c r="J3" s="236"/>
      <c r="K3" s="237" t="s">
        <v>5</v>
      </c>
    </row>
    <row r="4" spans="2:13" ht="15" customHeight="1">
      <c r="B4" s="235"/>
      <c r="C4" s="236"/>
      <c r="D4" s="236"/>
      <c r="E4" s="238" t="s">
        <v>6</v>
      </c>
      <c r="F4" s="238" t="s">
        <v>7</v>
      </c>
      <c r="G4" s="238"/>
      <c r="H4" s="238"/>
      <c r="I4" s="238"/>
      <c r="J4" s="238" t="s">
        <v>8</v>
      </c>
      <c r="K4" s="237"/>
    </row>
    <row r="5" spans="2:13" ht="33.75" customHeight="1">
      <c r="B5" s="235"/>
      <c r="C5" s="236"/>
      <c r="D5" s="236"/>
      <c r="E5" s="236"/>
      <c r="F5" s="239" t="s">
        <v>9</v>
      </c>
      <c r="G5" s="239"/>
      <c r="H5" s="239"/>
      <c r="I5" s="238" t="s">
        <v>10</v>
      </c>
      <c r="J5" s="238"/>
      <c r="K5" s="237"/>
    </row>
    <row r="6" spans="2:13" ht="23.25" customHeight="1">
      <c r="B6" s="235"/>
      <c r="C6" s="236"/>
      <c r="D6" s="236"/>
      <c r="E6" s="236"/>
      <c r="F6" s="240" t="s">
        <v>11</v>
      </c>
      <c r="G6" s="241" t="s">
        <v>12</v>
      </c>
      <c r="H6" s="241"/>
      <c r="I6" s="238"/>
      <c r="J6" s="238"/>
      <c r="K6" s="237"/>
    </row>
    <row r="7" spans="2:13" ht="48" customHeight="1">
      <c r="B7" s="235"/>
      <c r="C7" s="236"/>
      <c r="D7" s="236"/>
      <c r="E7" s="236"/>
      <c r="F7" s="240"/>
      <c r="G7" s="2" t="s">
        <v>13</v>
      </c>
      <c r="H7" s="3" t="s">
        <v>14</v>
      </c>
      <c r="I7" s="238"/>
      <c r="J7" s="238"/>
      <c r="K7" s="237"/>
    </row>
    <row r="8" spans="2:13" ht="19.899999999999999" customHeight="1">
      <c r="B8" s="4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6">
        <v>7</v>
      </c>
      <c r="I8" s="6">
        <v>8</v>
      </c>
      <c r="J8" s="5">
        <v>9</v>
      </c>
      <c r="K8" s="7">
        <v>10</v>
      </c>
    </row>
    <row r="9" spans="2:13" ht="20.25" customHeight="1">
      <c r="B9" s="242" t="s">
        <v>15</v>
      </c>
      <c r="C9" s="8">
        <v>2017</v>
      </c>
      <c r="D9" s="9">
        <f>I9+J9+H9</f>
        <v>417.75585999999998</v>
      </c>
      <c r="E9" s="10" t="s">
        <v>16</v>
      </c>
      <c r="F9" s="11">
        <f>H9</f>
        <v>142</v>
      </c>
      <c r="G9" s="11" t="s">
        <v>16</v>
      </c>
      <c r="H9" s="11">
        <f>БДД!H52</f>
        <v>142</v>
      </c>
      <c r="I9" s="12">
        <v>205.75586000000001</v>
      </c>
      <c r="J9" s="11">
        <v>70</v>
      </c>
      <c r="K9" s="243" t="s">
        <v>17</v>
      </c>
      <c r="M9" s="13"/>
    </row>
    <row r="10" spans="2:13" ht="21" customHeight="1">
      <c r="B10" s="242"/>
      <c r="C10" s="8">
        <v>2018</v>
      </c>
      <c r="D10" s="14">
        <f>D19+D28+D37+D46+D55</f>
        <v>8221.1107799999991</v>
      </c>
      <c r="E10" s="15" t="s">
        <v>16</v>
      </c>
      <c r="F10" s="16" t="s">
        <v>16</v>
      </c>
      <c r="G10" s="16" t="s">
        <v>16</v>
      </c>
      <c r="H10" s="17" t="str">
        <f>H19</f>
        <v>-</v>
      </c>
      <c r="I10" s="18">
        <f>I19+I28+I37+I46+I55</f>
        <v>8221.1107799999991</v>
      </c>
      <c r="J10" s="16" t="str">
        <f t="shared" ref="J10:J15" si="0">J19</f>
        <v>-</v>
      </c>
      <c r="K10" s="243"/>
      <c r="M10" s="13"/>
    </row>
    <row r="11" spans="2:13" ht="21.75" customHeight="1">
      <c r="B11" s="242"/>
      <c r="C11" s="8">
        <v>2019</v>
      </c>
      <c r="D11" s="14">
        <f>D20+D29+D38+D47+D56</f>
        <v>1024.57277</v>
      </c>
      <c r="E11" s="15" t="s">
        <v>16</v>
      </c>
      <c r="F11" s="16" t="s">
        <v>16</v>
      </c>
      <c r="G11" s="16" t="s">
        <v>16</v>
      </c>
      <c r="H11" s="16" t="s">
        <v>16</v>
      </c>
      <c r="I11" s="18">
        <f>I20+I29+I38+I47+I56</f>
        <v>1014.57277</v>
      </c>
      <c r="J11" s="20">
        <f t="shared" si="0"/>
        <v>10</v>
      </c>
      <c r="K11" s="243"/>
      <c r="M11" s="13"/>
    </row>
    <row r="12" spans="2:13" ht="22.5" customHeight="1">
      <c r="B12" s="242"/>
      <c r="C12" s="8">
        <v>2020</v>
      </c>
      <c r="D12" s="19">
        <f>H12+I12+J12</f>
        <v>457.41200000000003</v>
      </c>
      <c r="E12" s="16" t="s">
        <v>16</v>
      </c>
      <c r="F12" s="20">
        <f>H12</f>
        <v>143</v>
      </c>
      <c r="G12" s="16" t="s">
        <v>16</v>
      </c>
      <c r="H12" s="16">
        <v>143</v>
      </c>
      <c r="I12" s="21">
        <f>I30+I21+I39+I48+I57</f>
        <v>310.41200000000003</v>
      </c>
      <c r="J12" s="20">
        <f t="shared" si="0"/>
        <v>4</v>
      </c>
      <c r="K12" s="243"/>
      <c r="M12" s="13"/>
    </row>
    <row r="13" spans="2:13" ht="22.5" customHeight="1">
      <c r="B13" s="242"/>
      <c r="C13" s="8">
        <v>2021</v>
      </c>
      <c r="D13" s="22">
        <f>H13+I13+J13</f>
        <v>1510.1949999999999</v>
      </c>
      <c r="E13" s="23" t="s">
        <v>16</v>
      </c>
      <c r="F13" s="23">
        <f>H13</f>
        <v>100</v>
      </c>
      <c r="G13" s="23" t="s">
        <v>16</v>
      </c>
      <c r="H13" s="23">
        <v>100</v>
      </c>
      <c r="I13" s="24">
        <f>I22+I31+I40+I49+I58</f>
        <v>1401</v>
      </c>
      <c r="J13" s="20">
        <f t="shared" si="0"/>
        <v>9.1950000000000003</v>
      </c>
      <c r="K13" s="243"/>
      <c r="M13" s="13"/>
    </row>
    <row r="14" spans="2:13" ht="21" customHeight="1">
      <c r="B14" s="242"/>
      <c r="C14" s="8">
        <v>2022</v>
      </c>
      <c r="D14" s="25">
        <f>I14</f>
        <v>126</v>
      </c>
      <c r="E14" s="15" t="s">
        <v>16</v>
      </c>
      <c r="F14" s="15" t="s">
        <v>16</v>
      </c>
      <c r="G14" s="15" t="s">
        <v>16</v>
      </c>
      <c r="H14" s="15" t="s">
        <v>16</v>
      </c>
      <c r="I14" s="17">
        <f>I23+I32+I41+I50+I59</f>
        <v>126</v>
      </c>
      <c r="J14" s="20" t="str">
        <f t="shared" si="0"/>
        <v>-</v>
      </c>
      <c r="K14" s="243"/>
      <c r="M14" s="13"/>
    </row>
    <row r="15" spans="2:13" ht="21" customHeight="1">
      <c r="B15" s="242"/>
      <c r="C15" s="8">
        <v>2023</v>
      </c>
      <c r="D15" s="25">
        <f>I15+H15</f>
        <v>164.36799999999999</v>
      </c>
      <c r="E15" s="15" t="s">
        <v>16</v>
      </c>
      <c r="F15" s="15" t="s">
        <v>16</v>
      </c>
      <c r="G15" s="15" t="s">
        <v>16</v>
      </c>
      <c r="H15" s="16">
        <f>H33</f>
        <v>143</v>
      </c>
      <c r="I15" s="17">
        <f>I24+I33+I42+I51+I61</f>
        <v>21.367999999999999</v>
      </c>
      <c r="J15" s="20" t="str">
        <f t="shared" si="0"/>
        <v>-</v>
      </c>
      <c r="K15" s="243"/>
      <c r="M15" s="13"/>
    </row>
    <row r="16" spans="2:13" ht="21" customHeight="1">
      <c r="B16" s="242"/>
      <c r="C16" s="8">
        <v>2024</v>
      </c>
      <c r="D16" s="26">
        <f>I16</f>
        <v>0</v>
      </c>
      <c r="E16" s="27" t="s">
        <v>16</v>
      </c>
      <c r="F16" s="27" t="s">
        <v>16</v>
      </c>
      <c r="G16" s="27" t="s">
        <v>16</v>
      </c>
      <c r="H16" s="27" t="s">
        <v>16</v>
      </c>
      <c r="I16" s="28">
        <v>0</v>
      </c>
      <c r="J16" s="232" t="s">
        <v>16</v>
      </c>
      <c r="K16" s="243"/>
      <c r="M16" s="13"/>
    </row>
    <row r="17" spans="2:11" ht="24.95" customHeight="1">
      <c r="B17" s="8" t="s">
        <v>18</v>
      </c>
      <c r="C17" s="30" t="s">
        <v>19</v>
      </c>
      <c r="D17" s="31">
        <f>D9+D10+D11+D12+D13+D14+D15+D16</f>
        <v>11921.414409999999</v>
      </c>
      <c r="E17" s="32" t="s">
        <v>16</v>
      </c>
      <c r="F17" s="32">
        <f>F9+F12+F13</f>
        <v>385</v>
      </c>
      <c r="G17" s="32" t="s">
        <v>16</v>
      </c>
      <c r="H17" s="33">
        <f>H9+H12+H13+H15</f>
        <v>528</v>
      </c>
      <c r="I17" s="34">
        <f>I9+I10+I11+I12+I13+I14+I15+I16</f>
        <v>11300.21941</v>
      </c>
      <c r="J17" s="49">
        <f>J9+J11+J12+J13</f>
        <v>93.194999999999993</v>
      </c>
      <c r="K17" s="243"/>
    </row>
    <row r="18" spans="2:11" ht="25.5" customHeight="1">
      <c r="B18" s="244" t="s">
        <v>20</v>
      </c>
      <c r="C18" s="8">
        <v>2017</v>
      </c>
      <c r="D18" s="35">
        <v>10</v>
      </c>
      <c r="E18" s="10" t="s">
        <v>16</v>
      </c>
      <c r="F18" s="10" t="s">
        <v>16</v>
      </c>
      <c r="G18" s="10" t="s">
        <v>16</v>
      </c>
      <c r="H18" s="10" t="str">
        <f>Правонарушения!H65</f>
        <v>-</v>
      </c>
      <c r="I18" s="10" t="s">
        <v>16</v>
      </c>
      <c r="J18" s="11">
        <f>Правонарушения!J65</f>
        <v>10</v>
      </c>
      <c r="K18" s="243" t="s">
        <v>21</v>
      </c>
    </row>
    <row r="19" spans="2:11" ht="20.25" customHeight="1">
      <c r="B19" s="244"/>
      <c r="C19" s="8">
        <v>2018</v>
      </c>
      <c r="D19" s="36">
        <f>Правонарушения!D66</f>
        <v>1068.164</v>
      </c>
      <c r="E19" s="20" t="s">
        <v>16</v>
      </c>
      <c r="F19" s="20" t="s">
        <v>16</v>
      </c>
      <c r="G19" s="20" t="s">
        <v>16</v>
      </c>
      <c r="H19" s="20" t="str">
        <f>Правонарушения!H66</f>
        <v>-</v>
      </c>
      <c r="I19" s="37">
        <f>Правонарушения!I66</f>
        <v>1068.164</v>
      </c>
      <c r="J19" s="16" t="str">
        <f>Правонарушения!J66</f>
        <v>-</v>
      </c>
      <c r="K19" s="243"/>
    </row>
    <row r="20" spans="2:11" ht="20.25" customHeight="1">
      <c r="B20" s="244"/>
      <c r="C20" s="30">
        <v>2019</v>
      </c>
      <c r="D20" s="38">
        <f>I20+J20</f>
        <v>484.97451999999998</v>
      </c>
      <c r="E20" s="15" t="s">
        <v>16</v>
      </c>
      <c r="F20" s="15" t="s">
        <v>16</v>
      </c>
      <c r="G20" s="15" t="s">
        <v>16</v>
      </c>
      <c r="H20" s="15" t="str">
        <f>Правонарушения!H67</f>
        <v>-</v>
      </c>
      <c r="I20" s="15">
        <f>Правонарушения!I67</f>
        <v>474.97451999999998</v>
      </c>
      <c r="J20" s="16">
        <f>Правонарушения!J67</f>
        <v>10</v>
      </c>
      <c r="K20" s="243"/>
    </row>
    <row r="21" spans="2:11" ht="20.85" customHeight="1">
      <c r="B21" s="244"/>
      <c r="C21" s="30">
        <v>2020</v>
      </c>
      <c r="D21" s="39">
        <f>Правонарушения!D68</f>
        <v>64</v>
      </c>
      <c r="E21" s="16" t="s">
        <v>16</v>
      </c>
      <c r="F21" s="16" t="s">
        <v>16</v>
      </c>
      <c r="G21" s="16" t="s">
        <v>16</v>
      </c>
      <c r="H21" s="16" t="s">
        <v>16</v>
      </c>
      <c r="I21" s="16">
        <f>Правонарушения!I68</f>
        <v>60</v>
      </c>
      <c r="J21" s="16">
        <f>Правонарушения!J68</f>
        <v>4</v>
      </c>
      <c r="K21" s="243"/>
    </row>
    <row r="22" spans="2:11" ht="20.85" customHeight="1">
      <c r="B22" s="244"/>
      <c r="C22" s="30">
        <v>2021</v>
      </c>
      <c r="D22" s="231">
        <f>J22+I22</f>
        <v>75.194999999999993</v>
      </c>
      <c r="E22" s="20" t="s">
        <v>16</v>
      </c>
      <c r="F22" s="20" t="s">
        <v>16</v>
      </c>
      <c r="G22" s="20" t="s">
        <v>16</v>
      </c>
      <c r="H22" s="20" t="s">
        <v>16</v>
      </c>
      <c r="I22" s="20">
        <f>Правонарушения!I69</f>
        <v>66</v>
      </c>
      <c r="J22" s="20">
        <f>Правонарушения!J69</f>
        <v>9.1950000000000003</v>
      </c>
      <c r="K22" s="243"/>
    </row>
    <row r="23" spans="2:11" ht="20.85" customHeight="1">
      <c r="B23" s="244"/>
      <c r="C23" s="30">
        <v>2022</v>
      </c>
      <c r="D23" s="39">
        <f>I23</f>
        <v>60</v>
      </c>
      <c r="E23" s="16" t="s">
        <v>16</v>
      </c>
      <c r="F23" s="16" t="s">
        <v>16</v>
      </c>
      <c r="G23" s="16" t="s">
        <v>16</v>
      </c>
      <c r="H23" s="16" t="s">
        <v>16</v>
      </c>
      <c r="I23" s="16">
        <f>Правонарушения!I70</f>
        <v>60</v>
      </c>
      <c r="J23" s="16" t="str">
        <f>Правонарушения!J70</f>
        <v>-</v>
      </c>
      <c r="K23" s="243"/>
    </row>
    <row r="24" spans="2:11" ht="20.85" customHeight="1">
      <c r="B24" s="244"/>
      <c r="C24" s="30">
        <v>2023</v>
      </c>
      <c r="D24" s="39">
        <f>I24</f>
        <v>0</v>
      </c>
      <c r="E24" s="16" t="s">
        <v>16</v>
      </c>
      <c r="F24" s="16" t="s">
        <v>16</v>
      </c>
      <c r="G24" s="16" t="s">
        <v>16</v>
      </c>
      <c r="H24" s="16" t="s">
        <v>16</v>
      </c>
      <c r="I24" s="16">
        <f>Правонарушения!I71</f>
        <v>0</v>
      </c>
      <c r="J24" s="16" t="str">
        <f>Правонарушения!J71</f>
        <v>-</v>
      </c>
      <c r="K24" s="243"/>
    </row>
    <row r="25" spans="2:11" ht="20.85" customHeight="1">
      <c r="B25" s="244"/>
      <c r="C25" s="30">
        <v>2024</v>
      </c>
      <c r="D25" s="40">
        <f>I25</f>
        <v>0</v>
      </c>
      <c r="E25" s="29" t="s">
        <v>16</v>
      </c>
      <c r="F25" s="29" t="s">
        <v>16</v>
      </c>
      <c r="G25" s="29" t="s">
        <v>16</v>
      </c>
      <c r="H25" s="29" t="s">
        <v>16</v>
      </c>
      <c r="I25" s="29">
        <v>0</v>
      </c>
      <c r="J25" s="29" t="s">
        <v>16</v>
      </c>
      <c r="K25" s="243"/>
    </row>
    <row r="26" spans="2:11" ht="25.7" customHeight="1">
      <c r="B26" s="8" t="s">
        <v>22</v>
      </c>
      <c r="C26" s="8" t="s">
        <v>19</v>
      </c>
      <c r="D26" s="31">
        <f>D18+D19+D20+D21+D22+D23+D24+D25</f>
        <v>1762.3335199999999</v>
      </c>
      <c r="E26" s="41" t="s">
        <v>16</v>
      </c>
      <c r="F26" s="41" t="s">
        <v>16</v>
      </c>
      <c r="G26" s="41" t="s">
        <v>16</v>
      </c>
      <c r="H26" s="42" t="s">
        <v>16</v>
      </c>
      <c r="I26" s="31">
        <f>I19+I20+I21+I22+I23+I24+I25</f>
        <v>1729.13852</v>
      </c>
      <c r="J26" s="49">
        <f>J18+J20+J21+J22</f>
        <v>33.195</v>
      </c>
      <c r="K26" s="243"/>
    </row>
    <row r="27" spans="2:11" ht="21.75" customHeight="1">
      <c r="B27" s="244" t="s">
        <v>23</v>
      </c>
      <c r="C27" s="8">
        <v>2017</v>
      </c>
      <c r="D27" s="43">
        <f>I27+H27</f>
        <v>276.81385999999998</v>
      </c>
      <c r="E27" s="10" t="s">
        <v>16</v>
      </c>
      <c r="F27" s="11">
        <f>H27</f>
        <v>142</v>
      </c>
      <c r="G27" s="10" t="s">
        <v>16</v>
      </c>
      <c r="H27" s="45">
        <f>БДД!H71</f>
        <v>142</v>
      </c>
      <c r="I27" s="10">
        <f>БДД!I71</f>
        <v>134.81386000000001</v>
      </c>
      <c r="J27" s="10" t="s">
        <v>16</v>
      </c>
      <c r="K27" s="243" t="s">
        <v>24</v>
      </c>
    </row>
    <row r="28" spans="2:11" ht="24" customHeight="1">
      <c r="B28" s="244"/>
      <c r="C28" s="8">
        <v>2018</v>
      </c>
      <c r="D28" s="38">
        <f>БДД!D72</f>
        <v>38.370999999999995</v>
      </c>
      <c r="E28" s="15" t="s">
        <v>16</v>
      </c>
      <c r="F28" s="16" t="s">
        <v>16</v>
      </c>
      <c r="G28" s="15" t="s">
        <v>16</v>
      </c>
      <c r="H28" s="20" t="s">
        <v>16</v>
      </c>
      <c r="I28" s="20">
        <f>БДД!D72</f>
        <v>38.370999999999995</v>
      </c>
      <c r="J28" s="15" t="s">
        <v>16</v>
      </c>
      <c r="K28" s="243"/>
    </row>
    <row r="29" spans="2:11" ht="22.5" customHeight="1">
      <c r="B29" s="244"/>
      <c r="C29" s="8">
        <v>2019</v>
      </c>
      <c r="D29" s="39">
        <f>БДД!D73</f>
        <v>0</v>
      </c>
      <c r="E29" s="15" t="s">
        <v>16</v>
      </c>
      <c r="F29" s="16" t="s">
        <v>16</v>
      </c>
      <c r="G29" s="15" t="s">
        <v>16</v>
      </c>
      <c r="H29" s="20" t="s">
        <v>16</v>
      </c>
      <c r="I29" s="16">
        <f>БДД!I73</f>
        <v>0</v>
      </c>
      <c r="J29" s="15" t="s">
        <v>16</v>
      </c>
      <c r="K29" s="243"/>
    </row>
    <row r="30" spans="2:11" ht="21" customHeight="1">
      <c r="B30" s="244"/>
      <c r="C30" s="8">
        <v>2020</v>
      </c>
      <c r="D30" s="39">
        <f>H30+I30</f>
        <v>164.37</v>
      </c>
      <c r="E30" s="15" t="s">
        <v>16</v>
      </c>
      <c r="F30" s="16">
        <f>H30</f>
        <v>143</v>
      </c>
      <c r="G30" s="15" t="s">
        <v>16</v>
      </c>
      <c r="H30" s="20">
        <f>БДД!H74</f>
        <v>143</v>
      </c>
      <c r="I30" s="16">
        <f>БДД!I74</f>
        <v>21.37</v>
      </c>
      <c r="J30" s="15" t="s">
        <v>16</v>
      </c>
      <c r="K30" s="243"/>
    </row>
    <row r="31" spans="2:11" ht="22.5" customHeight="1">
      <c r="B31" s="244"/>
      <c r="C31" s="8">
        <v>2021</v>
      </c>
      <c r="D31" s="39">
        <f>БДД!D75</f>
        <v>0</v>
      </c>
      <c r="E31" s="15" t="s">
        <v>16</v>
      </c>
      <c r="F31" s="15" t="s">
        <v>16</v>
      </c>
      <c r="G31" s="15" t="s">
        <v>16</v>
      </c>
      <c r="H31" s="20" t="s">
        <v>16</v>
      </c>
      <c r="I31" s="16">
        <f>БДД!I75</f>
        <v>0</v>
      </c>
      <c r="J31" s="15" t="s">
        <v>16</v>
      </c>
      <c r="K31" s="243"/>
    </row>
    <row r="32" spans="2:11" ht="20.25" customHeight="1">
      <c r="B32" s="244"/>
      <c r="C32" s="8">
        <v>2022</v>
      </c>
      <c r="D32" s="39">
        <v>0</v>
      </c>
      <c r="E32" s="15" t="s">
        <v>16</v>
      </c>
      <c r="F32" s="15" t="s">
        <v>16</v>
      </c>
      <c r="G32" s="15" t="s">
        <v>16</v>
      </c>
      <c r="H32" s="20" t="s">
        <v>16</v>
      </c>
      <c r="I32" s="16">
        <v>0</v>
      </c>
      <c r="J32" s="15" t="s">
        <v>16</v>
      </c>
      <c r="K32" s="243"/>
    </row>
    <row r="33" spans="2:11" ht="20.25" customHeight="1">
      <c r="B33" s="244"/>
      <c r="C33" s="8">
        <v>2023</v>
      </c>
      <c r="D33" s="231">
        <f>I33+H33</f>
        <v>164.36799999999999</v>
      </c>
      <c r="E33" s="15" t="s">
        <v>16</v>
      </c>
      <c r="F33" s="15" t="s">
        <v>16</v>
      </c>
      <c r="G33" s="15" t="s">
        <v>16</v>
      </c>
      <c r="H33" s="20">
        <f>БДД!H77</f>
        <v>143</v>
      </c>
      <c r="I33" s="20">
        <f>БДД!I77</f>
        <v>21.367999999999999</v>
      </c>
      <c r="J33" s="15" t="s">
        <v>16</v>
      </c>
      <c r="K33" s="243"/>
    </row>
    <row r="34" spans="2:11" ht="20.25" customHeight="1">
      <c r="B34" s="244"/>
      <c r="C34" s="8">
        <v>2024</v>
      </c>
      <c r="D34" s="40">
        <f>I34</f>
        <v>0</v>
      </c>
      <c r="E34" s="27" t="s">
        <v>16</v>
      </c>
      <c r="F34" s="27" t="s">
        <v>16</v>
      </c>
      <c r="G34" s="27" t="s">
        <v>16</v>
      </c>
      <c r="H34" s="27" t="s">
        <v>16</v>
      </c>
      <c r="I34" s="29">
        <v>0</v>
      </c>
      <c r="J34" s="27" t="s">
        <v>16</v>
      </c>
      <c r="K34" s="243"/>
    </row>
    <row r="35" spans="2:11" ht="27" customHeight="1">
      <c r="B35" s="8" t="s">
        <v>22</v>
      </c>
      <c r="C35" s="30" t="s">
        <v>19</v>
      </c>
      <c r="D35" s="42">
        <f>D27+D28+D29+D30+D31+D32+D33+D34</f>
        <v>643.9228599999999</v>
      </c>
      <c r="E35" s="41" t="s">
        <v>16</v>
      </c>
      <c r="F35" s="32">
        <f>F27+F30</f>
        <v>285</v>
      </c>
      <c r="G35" s="32" t="s">
        <v>16</v>
      </c>
      <c r="H35" s="32">
        <f>H27+H30+H33</f>
        <v>428</v>
      </c>
      <c r="I35" s="42">
        <f>I27+I28+I29+I30+I31+I32+I33+I34</f>
        <v>215.92286000000001</v>
      </c>
      <c r="J35" s="41" t="s">
        <v>16</v>
      </c>
      <c r="K35" s="243"/>
    </row>
    <row r="36" spans="2:11" ht="19.5" customHeight="1">
      <c r="B36" s="244" t="s">
        <v>25</v>
      </c>
      <c r="C36" s="8">
        <v>2017</v>
      </c>
      <c r="D36" s="44">
        <f>Наркотики!D93</f>
        <v>90.942000000000007</v>
      </c>
      <c r="E36" s="10" t="s">
        <v>16</v>
      </c>
      <c r="F36" s="11" t="s">
        <v>16</v>
      </c>
      <c r="G36" s="11" t="s">
        <v>16</v>
      </c>
      <c r="H36" s="11"/>
      <c r="I36" s="45">
        <f>Наркотики!I93</f>
        <v>30.942</v>
      </c>
      <c r="J36" s="11">
        <v>60</v>
      </c>
      <c r="K36" s="247" t="s">
        <v>26</v>
      </c>
    </row>
    <row r="37" spans="2:11" ht="18.75" customHeight="1">
      <c r="B37" s="244"/>
      <c r="C37" s="8">
        <v>2018</v>
      </c>
      <c r="D37" s="46">
        <f>I37</f>
        <v>29.7</v>
      </c>
      <c r="E37" s="15" t="s">
        <v>16</v>
      </c>
      <c r="F37" s="16" t="s">
        <v>16</v>
      </c>
      <c r="G37" s="16" t="s">
        <v>16</v>
      </c>
      <c r="H37" s="16" t="s">
        <v>16</v>
      </c>
      <c r="I37" s="16">
        <f>Наркотики!I94</f>
        <v>29.7</v>
      </c>
      <c r="J37" s="16" t="s">
        <v>16</v>
      </c>
      <c r="K37" s="247"/>
    </row>
    <row r="38" spans="2:11" ht="21.75" customHeight="1">
      <c r="B38" s="244"/>
      <c r="C38" s="8">
        <v>2019</v>
      </c>
      <c r="D38" s="46">
        <f>Наркотики!D95</f>
        <v>43</v>
      </c>
      <c r="E38" s="15" t="s">
        <v>16</v>
      </c>
      <c r="F38" s="16" t="s">
        <v>16</v>
      </c>
      <c r="G38" s="16" t="s">
        <v>16</v>
      </c>
      <c r="H38" s="16" t="s">
        <v>16</v>
      </c>
      <c r="I38" s="16">
        <f>Наркотики!I95</f>
        <v>43</v>
      </c>
      <c r="J38" s="16" t="s">
        <v>16</v>
      </c>
      <c r="K38" s="247"/>
    </row>
    <row r="39" spans="2:11" ht="19.5" customHeight="1">
      <c r="B39" s="244"/>
      <c r="C39" s="8">
        <v>2020</v>
      </c>
      <c r="D39" s="46">
        <f>Наркотики!D96</f>
        <v>38</v>
      </c>
      <c r="E39" s="15" t="s">
        <v>16</v>
      </c>
      <c r="F39" s="16" t="s">
        <v>16</v>
      </c>
      <c r="G39" s="16" t="s">
        <v>16</v>
      </c>
      <c r="H39" s="16" t="s">
        <v>16</v>
      </c>
      <c r="I39" s="16">
        <f>Наркотики!I96</f>
        <v>38</v>
      </c>
      <c r="J39" s="16" t="s">
        <v>16</v>
      </c>
      <c r="K39" s="247"/>
    </row>
    <row r="40" spans="2:11" ht="19.5" customHeight="1">
      <c r="B40" s="244"/>
      <c r="C40" s="8">
        <v>2021</v>
      </c>
      <c r="D40" s="47">
        <f>H40+I40</f>
        <v>153</v>
      </c>
      <c r="E40" s="15" t="s">
        <v>16</v>
      </c>
      <c r="F40" s="16">
        <f>H40</f>
        <v>100</v>
      </c>
      <c r="G40" s="16" t="s">
        <v>16</v>
      </c>
      <c r="H40" s="16">
        <v>100</v>
      </c>
      <c r="I40" s="48">
        <f>Наркотики!I97</f>
        <v>53</v>
      </c>
      <c r="J40" s="48" t="s">
        <v>16</v>
      </c>
      <c r="K40" s="247"/>
    </row>
    <row r="41" spans="2:11" ht="15.75" customHeight="1">
      <c r="B41" s="244"/>
      <c r="C41" s="8">
        <v>2022</v>
      </c>
      <c r="D41" s="46">
        <f>Наркотики!D98</f>
        <v>38</v>
      </c>
      <c r="E41" s="15" t="s">
        <v>16</v>
      </c>
      <c r="F41" s="16" t="s">
        <v>16</v>
      </c>
      <c r="G41" s="16" t="s">
        <v>16</v>
      </c>
      <c r="H41" s="16" t="s">
        <v>16</v>
      </c>
      <c r="I41" s="16">
        <f>Наркотики!I98</f>
        <v>38</v>
      </c>
      <c r="J41" s="16" t="s">
        <v>16</v>
      </c>
      <c r="K41" s="247"/>
    </row>
    <row r="42" spans="2:11" ht="15.75" customHeight="1">
      <c r="B42" s="244"/>
      <c r="C42" s="8">
        <v>2023</v>
      </c>
      <c r="D42" s="39">
        <f>I42</f>
        <v>0</v>
      </c>
      <c r="E42" s="15" t="s">
        <v>16</v>
      </c>
      <c r="F42" s="15" t="s">
        <v>16</v>
      </c>
      <c r="G42" s="15" t="s">
        <v>16</v>
      </c>
      <c r="H42" s="15" t="s">
        <v>16</v>
      </c>
      <c r="I42" s="16">
        <f>Наркотики!I99</f>
        <v>0</v>
      </c>
      <c r="J42" s="16" t="s">
        <v>16</v>
      </c>
      <c r="K42" s="247"/>
    </row>
    <row r="43" spans="2:11" ht="15.75" customHeight="1">
      <c r="B43" s="244"/>
      <c r="C43" s="8">
        <v>2024</v>
      </c>
      <c r="D43" s="40">
        <f>I43</f>
        <v>0</v>
      </c>
      <c r="E43" s="27" t="s">
        <v>16</v>
      </c>
      <c r="F43" s="27" t="s">
        <v>16</v>
      </c>
      <c r="G43" s="27" t="s">
        <v>16</v>
      </c>
      <c r="H43" s="27" t="s">
        <v>16</v>
      </c>
      <c r="I43" s="29">
        <v>0</v>
      </c>
      <c r="J43" s="29" t="s">
        <v>16</v>
      </c>
      <c r="K43" s="247"/>
    </row>
    <row r="44" spans="2:11" ht="21" customHeight="1">
      <c r="B44" s="8" t="s">
        <v>22</v>
      </c>
      <c r="C44" s="30" t="s">
        <v>19</v>
      </c>
      <c r="D44" s="42">
        <f>D40+D39+D38+D37+D36+D41+D42+D43</f>
        <v>392.642</v>
      </c>
      <c r="E44" s="41" t="s">
        <v>16</v>
      </c>
      <c r="F44" s="32">
        <f>F40</f>
        <v>100</v>
      </c>
      <c r="G44" s="32" t="s">
        <v>16</v>
      </c>
      <c r="H44" s="32">
        <v>100</v>
      </c>
      <c r="I44" s="49">
        <f>I40+I39+I38+I37+I36+I41+I42+I43</f>
        <v>232.642</v>
      </c>
      <c r="J44" s="32">
        <v>60</v>
      </c>
      <c r="K44" s="247"/>
    </row>
    <row r="45" spans="2:11" ht="22.5" customHeight="1">
      <c r="B45" s="244" t="s">
        <v>27</v>
      </c>
      <c r="C45" s="8">
        <v>2017</v>
      </c>
      <c r="D45" s="50">
        <f>I45</f>
        <v>35</v>
      </c>
      <c r="E45" s="11" t="s">
        <v>16</v>
      </c>
      <c r="F45" s="11" t="s">
        <v>16</v>
      </c>
      <c r="G45" s="11" t="s">
        <v>16</v>
      </c>
      <c r="H45" s="11" t="s">
        <v>16</v>
      </c>
      <c r="I45" s="11">
        <f>Алкоголь!I40</f>
        <v>35</v>
      </c>
      <c r="J45" s="10" t="s">
        <v>16</v>
      </c>
      <c r="K45" s="245" t="s">
        <v>28</v>
      </c>
    </row>
    <row r="46" spans="2:11" ht="17.25" customHeight="1">
      <c r="B46" s="244"/>
      <c r="C46" s="8">
        <v>2018</v>
      </c>
      <c r="D46" s="46">
        <f>I46</f>
        <v>22.1</v>
      </c>
      <c r="E46" s="16" t="s">
        <v>16</v>
      </c>
      <c r="F46" s="16" t="s">
        <v>16</v>
      </c>
      <c r="G46" s="16" t="s">
        <v>16</v>
      </c>
      <c r="H46" s="16" t="s">
        <v>16</v>
      </c>
      <c r="I46" s="16">
        <f>Алкоголь!I41</f>
        <v>22.1</v>
      </c>
      <c r="J46" s="15" t="s">
        <v>16</v>
      </c>
      <c r="K46" s="245"/>
    </row>
    <row r="47" spans="2:11" ht="19.5" customHeight="1">
      <c r="B47" s="244"/>
      <c r="C47" s="8">
        <v>2019</v>
      </c>
      <c r="D47" s="46">
        <f>Алкоголь!D42</f>
        <v>25</v>
      </c>
      <c r="E47" s="16" t="s">
        <v>16</v>
      </c>
      <c r="F47" s="16" t="s">
        <v>16</v>
      </c>
      <c r="G47" s="16" t="s">
        <v>16</v>
      </c>
      <c r="H47" s="16" t="s">
        <v>16</v>
      </c>
      <c r="I47" s="16">
        <f>Алкоголь!I42</f>
        <v>25</v>
      </c>
      <c r="J47" s="15" t="s">
        <v>16</v>
      </c>
      <c r="K47" s="245"/>
    </row>
    <row r="48" spans="2:11">
      <c r="B48" s="244"/>
      <c r="C48" s="8">
        <v>2020</v>
      </c>
      <c r="D48" s="51">
        <f>I48</f>
        <v>61.5</v>
      </c>
      <c r="E48" s="20" t="s">
        <v>16</v>
      </c>
      <c r="F48" s="20" t="s">
        <v>16</v>
      </c>
      <c r="G48" s="20" t="s">
        <v>16</v>
      </c>
      <c r="H48" s="20" t="s">
        <v>16</v>
      </c>
      <c r="I48" s="20">
        <f>Алкоголь!I43</f>
        <v>61.5</v>
      </c>
      <c r="J48" s="15" t="s">
        <v>16</v>
      </c>
      <c r="K48" s="245"/>
    </row>
    <row r="49" spans="2:11">
      <c r="B49" s="244"/>
      <c r="C49" s="8">
        <v>2021</v>
      </c>
      <c r="D49" s="47">
        <f>Алкоголь!D44</f>
        <v>19</v>
      </c>
      <c r="E49" s="48" t="s">
        <v>16</v>
      </c>
      <c r="F49" s="48" t="s">
        <v>16</v>
      </c>
      <c r="G49" s="48" t="s">
        <v>16</v>
      </c>
      <c r="H49" s="16" t="s">
        <v>16</v>
      </c>
      <c r="I49" s="48">
        <f>Алкоголь!I44</f>
        <v>19</v>
      </c>
      <c r="J49" s="15" t="s">
        <v>16</v>
      </c>
      <c r="K49" s="245"/>
    </row>
    <row r="50" spans="2:11">
      <c r="B50" s="244"/>
      <c r="C50" s="8">
        <v>2022</v>
      </c>
      <c r="D50" s="47">
        <f>Алкоголь!D45</f>
        <v>25</v>
      </c>
      <c r="E50" s="48" t="s">
        <v>16</v>
      </c>
      <c r="F50" s="48" t="s">
        <v>16</v>
      </c>
      <c r="G50" s="48" t="s">
        <v>16</v>
      </c>
      <c r="H50" s="48" t="s">
        <v>16</v>
      </c>
      <c r="I50" s="48">
        <f>Алкоголь!I45</f>
        <v>25</v>
      </c>
      <c r="J50" s="52" t="s">
        <v>16</v>
      </c>
      <c r="K50" s="245"/>
    </row>
    <row r="51" spans="2:11">
      <c r="B51" s="244"/>
      <c r="C51" s="53">
        <v>2023</v>
      </c>
      <c r="D51" s="39">
        <f>I51</f>
        <v>0</v>
      </c>
      <c r="E51" s="16" t="s">
        <v>16</v>
      </c>
      <c r="F51" s="16" t="s">
        <v>16</v>
      </c>
      <c r="G51" s="16" t="s">
        <v>16</v>
      </c>
      <c r="H51" s="16" t="s">
        <v>16</v>
      </c>
      <c r="I51" s="16">
        <f>Алкоголь!I46</f>
        <v>0</v>
      </c>
      <c r="J51" s="15" t="s">
        <v>16</v>
      </c>
      <c r="K51" s="245"/>
    </row>
    <row r="52" spans="2:11">
      <c r="B52" s="244"/>
      <c r="C52" s="53">
        <v>2024</v>
      </c>
      <c r="D52" s="40">
        <f>I52</f>
        <v>0</v>
      </c>
      <c r="E52" s="29" t="s">
        <v>16</v>
      </c>
      <c r="F52" s="29" t="s">
        <v>16</v>
      </c>
      <c r="G52" s="29" t="s">
        <v>16</v>
      </c>
      <c r="H52" s="29" t="s">
        <v>16</v>
      </c>
      <c r="I52" s="29">
        <v>0</v>
      </c>
      <c r="J52" s="27" t="s">
        <v>16</v>
      </c>
      <c r="K52" s="245"/>
    </row>
    <row r="53" spans="2:11" ht="19.5" customHeight="1">
      <c r="B53" s="53" t="s">
        <v>22</v>
      </c>
      <c r="C53" s="54" t="s">
        <v>19</v>
      </c>
      <c r="D53" s="49">
        <f>I53</f>
        <v>187.6</v>
      </c>
      <c r="E53" s="55" t="s">
        <v>16</v>
      </c>
      <c r="F53" s="55" t="s">
        <v>16</v>
      </c>
      <c r="G53" s="55" t="s">
        <v>16</v>
      </c>
      <c r="H53" s="55" t="s">
        <v>16</v>
      </c>
      <c r="I53" s="49">
        <f>I49+I48+I47+I46+I45+I50+I51+I52</f>
        <v>187.6</v>
      </c>
      <c r="J53" s="41" t="s">
        <v>16</v>
      </c>
      <c r="K53" s="245"/>
    </row>
    <row r="54" spans="2:11" ht="24" customHeight="1">
      <c r="B54" s="244" t="s">
        <v>29</v>
      </c>
      <c r="C54" s="8">
        <v>2017</v>
      </c>
      <c r="D54" s="56">
        <f>'Экстремизм '!D216</f>
        <v>5</v>
      </c>
      <c r="E54" s="57" t="s">
        <v>16</v>
      </c>
      <c r="F54" s="57" t="s">
        <v>16</v>
      </c>
      <c r="G54" s="57" t="s">
        <v>16</v>
      </c>
      <c r="H54" s="57" t="s">
        <v>16</v>
      </c>
      <c r="I54" s="57">
        <f>'Экстремизм '!I216</f>
        <v>5</v>
      </c>
      <c r="J54" s="58" t="s">
        <v>16</v>
      </c>
      <c r="K54" s="246" t="s">
        <v>30</v>
      </c>
    </row>
    <row r="55" spans="2:11" ht="23.25" customHeight="1">
      <c r="B55" s="244"/>
      <c r="C55" s="8">
        <v>2018</v>
      </c>
      <c r="D55" s="59">
        <f>'Экстремизм '!D217</f>
        <v>7062.775779999999</v>
      </c>
      <c r="E55" s="15" t="s">
        <v>16</v>
      </c>
      <c r="F55" s="15" t="s">
        <v>16</v>
      </c>
      <c r="G55" s="15" t="s">
        <v>16</v>
      </c>
      <c r="H55" s="15" t="s">
        <v>16</v>
      </c>
      <c r="I55" s="60">
        <f>'Экстремизм '!I217</f>
        <v>7062.775779999999</v>
      </c>
      <c r="J55" s="15" t="s">
        <v>16</v>
      </c>
      <c r="K55" s="246"/>
    </row>
    <row r="56" spans="2:11" ht="24" customHeight="1">
      <c r="B56" s="244"/>
      <c r="C56" s="8">
        <v>2019</v>
      </c>
      <c r="D56" s="61">
        <f>'Экстремизм '!D218</f>
        <v>471.59825000000001</v>
      </c>
      <c r="E56" s="15" t="s">
        <v>16</v>
      </c>
      <c r="F56" s="15" t="s">
        <v>16</v>
      </c>
      <c r="G56" s="15" t="s">
        <v>16</v>
      </c>
      <c r="H56" s="15" t="s">
        <v>16</v>
      </c>
      <c r="I56" s="15">
        <f>'Экстремизм '!I218</f>
        <v>471.59825000000001</v>
      </c>
      <c r="J56" s="15" t="s">
        <v>16</v>
      </c>
      <c r="K56" s="246"/>
    </row>
    <row r="57" spans="2:11" ht="23.85" customHeight="1">
      <c r="B57" s="244"/>
      <c r="C57" s="8">
        <v>2020</v>
      </c>
      <c r="D57" s="61">
        <f>I57</f>
        <v>129.542</v>
      </c>
      <c r="E57" s="15" t="s">
        <v>16</v>
      </c>
      <c r="F57" s="15" t="s">
        <v>16</v>
      </c>
      <c r="G57" s="15" t="s">
        <v>16</v>
      </c>
      <c r="H57" s="15" t="s">
        <v>16</v>
      </c>
      <c r="I57" s="15">
        <f>'Экстремизм '!I219</f>
        <v>129.542</v>
      </c>
      <c r="J57" s="15" t="s">
        <v>16</v>
      </c>
      <c r="K57" s="246"/>
    </row>
    <row r="58" spans="2:11" ht="23.85" customHeight="1">
      <c r="B58" s="244"/>
      <c r="C58" s="8">
        <v>2021</v>
      </c>
      <c r="D58" s="62">
        <f>'Экстремизм '!D220</f>
        <v>1263.0000000000002</v>
      </c>
      <c r="E58" s="23" t="s">
        <v>16</v>
      </c>
      <c r="F58" s="23" t="s">
        <v>16</v>
      </c>
      <c r="G58" s="23" t="s">
        <v>16</v>
      </c>
      <c r="H58" s="23" t="s">
        <v>16</v>
      </c>
      <c r="I58" s="23">
        <f>'Экстремизм '!I220</f>
        <v>1263</v>
      </c>
      <c r="J58" s="15" t="s">
        <v>16</v>
      </c>
      <c r="K58" s="246"/>
    </row>
    <row r="59" spans="2:11" ht="23.85" customHeight="1">
      <c r="B59" s="244"/>
      <c r="C59" s="8">
        <v>2022</v>
      </c>
      <c r="D59" s="39">
        <f>'Экстремизм '!D221</f>
        <v>3</v>
      </c>
      <c r="E59" s="48" t="s">
        <v>16</v>
      </c>
      <c r="F59" s="52" t="s">
        <v>16</v>
      </c>
      <c r="G59" s="48" t="s">
        <v>16</v>
      </c>
      <c r="H59" s="48" t="s">
        <v>16</v>
      </c>
      <c r="I59" s="63">
        <f>'Экстремизм '!I221</f>
        <v>3</v>
      </c>
      <c r="J59" s="52" t="s">
        <v>16</v>
      </c>
      <c r="K59" s="246"/>
    </row>
    <row r="60" spans="2:11" ht="23.85" customHeight="1">
      <c r="B60" s="244"/>
      <c r="C60" s="8">
        <v>2023</v>
      </c>
      <c r="D60" s="64">
        <v>0</v>
      </c>
      <c r="E60" s="16" t="s">
        <v>16</v>
      </c>
      <c r="F60" s="15" t="s">
        <v>16</v>
      </c>
      <c r="G60" s="16" t="s">
        <v>16</v>
      </c>
      <c r="H60" s="16" t="s">
        <v>16</v>
      </c>
      <c r="I60" s="16">
        <v>0</v>
      </c>
      <c r="J60" s="52" t="s">
        <v>16</v>
      </c>
      <c r="K60" s="246"/>
    </row>
    <row r="61" spans="2:11" ht="23.85" customHeight="1">
      <c r="B61" s="244"/>
      <c r="C61" s="8">
        <v>2024</v>
      </c>
      <c r="D61" s="40">
        <f>I61</f>
        <v>0</v>
      </c>
      <c r="E61" s="63" t="s">
        <v>16</v>
      </c>
      <c r="F61" s="58" t="s">
        <v>16</v>
      </c>
      <c r="G61" s="58" t="s">
        <v>16</v>
      </c>
      <c r="H61" s="58" t="s">
        <v>16</v>
      </c>
      <c r="I61" s="65">
        <f>'Экстремизм '!I222</f>
        <v>0</v>
      </c>
      <c r="J61" s="52" t="s">
        <v>16</v>
      </c>
      <c r="K61" s="246"/>
    </row>
    <row r="62" spans="2:11" ht="27.75" customHeight="1">
      <c r="B62" s="8" t="s">
        <v>22</v>
      </c>
      <c r="C62" s="30" t="s">
        <v>19</v>
      </c>
      <c r="D62" s="66">
        <f>D58+D57+D56+D55+D54+D59+D61</f>
        <v>8934.9160299999985</v>
      </c>
      <c r="E62" s="67" t="s">
        <v>16</v>
      </c>
      <c r="F62" s="67" t="s">
        <v>16</v>
      </c>
      <c r="G62" s="67" t="s">
        <v>16</v>
      </c>
      <c r="H62" s="67" t="s">
        <v>16</v>
      </c>
      <c r="I62" s="66">
        <f>I58+I57+I56+I55+I54+I59+I61+I60</f>
        <v>8934.9160299999985</v>
      </c>
      <c r="J62" s="68" t="s">
        <v>16</v>
      </c>
      <c r="K62" s="246"/>
    </row>
    <row r="63" spans="2:11" ht="15.75" customHeight="1">
      <c r="B63" s="69"/>
      <c r="C63" s="69"/>
      <c r="D63" s="69"/>
      <c r="E63" s="69"/>
      <c r="F63" s="69"/>
      <c r="G63" s="69"/>
      <c r="H63" s="69"/>
      <c r="I63" s="69"/>
      <c r="J63" s="69"/>
      <c r="K63" s="69"/>
    </row>
    <row r="64" spans="2:11" ht="19.5" customHeight="1"/>
    <row r="65" spans="9:9" ht="22.7" customHeight="1"/>
    <row r="67" spans="9:9">
      <c r="I67" s="70"/>
    </row>
  </sheetData>
  <sheetProtection selectLockedCells="1" selectUnlockedCells="1"/>
  <mergeCells count="26">
    <mergeCell ref="B45:B52"/>
    <mergeCell ref="K45:K53"/>
    <mergeCell ref="B54:B61"/>
    <mergeCell ref="K54:K62"/>
    <mergeCell ref="B18:B25"/>
    <mergeCell ref="K18:K26"/>
    <mergeCell ref="B27:B34"/>
    <mergeCell ref="K27:K35"/>
    <mergeCell ref="B36:B43"/>
    <mergeCell ref="K36:K44"/>
    <mergeCell ref="F5:H5"/>
    <mergeCell ref="I5:I7"/>
    <mergeCell ref="F6:F7"/>
    <mergeCell ref="G6:H6"/>
    <mergeCell ref="B9:B16"/>
    <mergeCell ref="K9:K17"/>
    <mergeCell ref="B1:K1"/>
    <mergeCell ref="B2:K2"/>
    <mergeCell ref="B3:B7"/>
    <mergeCell ref="C3:C7"/>
    <mergeCell ref="D3:D7"/>
    <mergeCell ref="E3:J3"/>
    <mergeCell ref="K3:K7"/>
    <mergeCell ref="E4:E7"/>
    <mergeCell ref="F4:I4"/>
    <mergeCell ref="J4:J7"/>
  </mergeCells>
  <pageMargins left="0.19652777777777777" right="0.19652777777777777" top="0.2" bottom="0.11805555555555555" header="0.51180555555555551" footer="0.51180555555555551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view="pageBreakPreview" topLeftCell="C64" zoomScale="69" zoomScaleSheetLayoutView="69" workbookViewId="0">
      <selection activeCell="I68" sqref="I68"/>
    </sheetView>
  </sheetViews>
  <sheetFormatPr defaultColWidth="12.42578125" defaultRowHeight="17.25" customHeight="1"/>
  <cols>
    <col min="1" max="1" width="8.85546875" style="71" customWidth="1"/>
    <col min="2" max="2" width="58.85546875" style="71" customWidth="1"/>
    <col min="3" max="3" width="12.7109375" style="71" customWidth="1"/>
    <col min="4" max="4" width="14.7109375" style="71" customWidth="1"/>
    <col min="5" max="6" width="9" style="71" customWidth="1"/>
    <col min="7" max="7" width="15.5703125" style="71" customWidth="1"/>
    <col min="8" max="8" width="14.28515625" style="71" customWidth="1"/>
    <col min="9" max="9" width="15.28515625" style="71" customWidth="1"/>
    <col min="10" max="10" width="11.140625" style="71" customWidth="1"/>
    <col min="11" max="11" width="33.28515625" style="71" customWidth="1"/>
    <col min="12" max="12" width="56.7109375" style="71" customWidth="1"/>
    <col min="13" max="14" width="3.140625" style="72" customWidth="1"/>
    <col min="15" max="15" width="3.5703125" style="72" customWidth="1"/>
    <col min="16" max="16384" width="12.42578125" style="71"/>
  </cols>
  <sheetData>
    <row r="1" spans="1:15" ht="18.75" customHeight="1">
      <c r="A1" s="248"/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5" ht="24.75" customHeight="1">
      <c r="A2" s="249" t="s">
        <v>31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 ht="27" customHeight="1">
      <c r="A3" s="250" t="s">
        <v>32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5" s="75" customFormat="1" ht="20.25" customHeight="1">
      <c r="A4" s="251" t="s">
        <v>33</v>
      </c>
      <c r="B4" s="251" t="s">
        <v>34</v>
      </c>
      <c r="C4" s="251" t="s">
        <v>2</v>
      </c>
      <c r="D4" s="251" t="s">
        <v>35</v>
      </c>
      <c r="E4" s="251" t="s">
        <v>36</v>
      </c>
      <c r="F4" s="251"/>
      <c r="G4" s="251"/>
      <c r="H4" s="251"/>
      <c r="I4" s="251"/>
      <c r="J4" s="251" t="s">
        <v>8</v>
      </c>
      <c r="K4" s="251" t="s">
        <v>37</v>
      </c>
      <c r="L4" s="251" t="s">
        <v>38</v>
      </c>
      <c r="M4" s="74"/>
      <c r="N4" s="74"/>
      <c r="O4" s="74"/>
    </row>
    <row r="5" spans="1:15" ht="22.9" customHeight="1">
      <c r="A5" s="251"/>
      <c r="B5" s="251"/>
      <c r="C5" s="251"/>
      <c r="D5" s="251"/>
      <c r="E5" s="251" t="s">
        <v>6</v>
      </c>
      <c r="F5" s="251" t="s">
        <v>7</v>
      </c>
      <c r="G5" s="251"/>
      <c r="H5" s="251"/>
      <c r="I5" s="251"/>
      <c r="J5" s="251"/>
      <c r="K5" s="251"/>
      <c r="L5" s="251"/>
      <c r="M5" s="74"/>
      <c r="N5" s="74"/>
      <c r="O5" s="74"/>
    </row>
    <row r="6" spans="1:15" ht="58.15" customHeight="1">
      <c r="A6" s="251"/>
      <c r="B6" s="251"/>
      <c r="C6" s="251"/>
      <c r="D6" s="251"/>
      <c r="E6" s="251"/>
      <c r="F6" s="251" t="s">
        <v>9</v>
      </c>
      <c r="G6" s="251"/>
      <c r="H6" s="251"/>
      <c r="I6" s="251" t="s">
        <v>10</v>
      </c>
      <c r="J6" s="251"/>
      <c r="K6" s="251"/>
      <c r="L6" s="251"/>
      <c r="M6" s="74"/>
      <c r="N6" s="74"/>
      <c r="O6" s="74"/>
    </row>
    <row r="7" spans="1:15" ht="26.45" customHeight="1">
      <c r="A7" s="251"/>
      <c r="B7" s="251"/>
      <c r="C7" s="251"/>
      <c r="D7" s="251"/>
      <c r="E7" s="251"/>
      <c r="F7" s="251" t="s">
        <v>11</v>
      </c>
      <c r="G7" s="251" t="s">
        <v>12</v>
      </c>
      <c r="H7" s="251"/>
      <c r="I7" s="251"/>
      <c r="J7" s="251"/>
      <c r="K7" s="251"/>
      <c r="L7" s="251"/>
      <c r="M7" s="74"/>
      <c r="N7" s="74"/>
      <c r="O7" s="74"/>
    </row>
    <row r="8" spans="1:15" ht="68.45" customHeight="1">
      <c r="A8" s="251"/>
      <c r="B8" s="251"/>
      <c r="C8" s="251"/>
      <c r="D8" s="251"/>
      <c r="E8" s="251"/>
      <c r="F8" s="251"/>
      <c r="G8" s="73" t="s">
        <v>13</v>
      </c>
      <c r="H8" s="73" t="s">
        <v>14</v>
      </c>
      <c r="I8" s="251"/>
      <c r="J8" s="251"/>
      <c r="K8" s="251"/>
      <c r="L8" s="251"/>
      <c r="M8" s="74"/>
      <c r="N8" s="74"/>
      <c r="O8" s="74"/>
    </row>
    <row r="9" spans="1:15" ht="12.95" customHeight="1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73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4"/>
      <c r="N9" s="74"/>
      <c r="O9" s="74"/>
    </row>
    <row r="10" spans="1:15" ht="12.95" customHeight="1">
      <c r="A10" s="252" t="s">
        <v>39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</row>
    <row r="11" spans="1:15" ht="18.600000000000001" customHeight="1">
      <c r="A11" s="253" t="s">
        <v>40</v>
      </c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</row>
    <row r="12" spans="1:15" ht="24.6" customHeight="1">
      <c r="A12" s="253" t="s">
        <v>41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</row>
    <row r="13" spans="1:15" ht="28.15" customHeight="1">
      <c r="A13" s="254" t="s">
        <v>42</v>
      </c>
      <c r="B13" s="254" t="s">
        <v>43</v>
      </c>
      <c r="C13" s="254" t="s">
        <v>19</v>
      </c>
      <c r="D13" s="255" t="s">
        <v>16</v>
      </c>
      <c r="E13" s="255" t="s">
        <v>16</v>
      </c>
      <c r="F13" s="255" t="s">
        <v>16</v>
      </c>
      <c r="G13" s="255" t="s">
        <v>16</v>
      </c>
      <c r="H13" s="255" t="s">
        <v>16</v>
      </c>
      <c r="I13" s="255" t="s">
        <v>16</v>
      </c>
      <c r="J13" s="257" t="s">
        <v>16</v>
      </c>
      <c r="K13" s="256" t="s">
        <v>44</v>
      </c>
      <c r="L13" s="254" t="s">
        <v>45</v>
      </c>
    </row>
    <row r="14" spans="1:15" ht="30" customHeight="1">
      <c r="A14" s="254"/>
      <c r="B14" s="254"/>
      <c r="C14" s="254"/>
      <c r="D14" s="255"/>
      <c r="E14" s="255"/>
      <c r="F14" s="255"/>
      <c r="G14" s="255"/>
      <c r="H14" s="255"/>
      <c r="I14" s="255"/>
      <c r="J14" s="257"/>
      <c r="K14" s="256"/>
      <c r="L14" s="254"/>
    </row>
    <row r="15" spans="1:15" ht="30" customHeight="1">
      <c r="A15" s="254"/>
      <c r="B15" s="254"/>
      <c r="C15" s="254"/>
      <c r="D15" s="255"/>
      <c r="E15" s="255"/>
      <c r="F15" s="255"/>
      <c r="G15" s="255"/>
      <c r="H15" s="255"/>
      <c r="I15" s="255"/>
      <c r="J15" s="257"/>
      <c r="K15" s="256"/>
      <c r="L15" s="254"/>
    </row>
    <row r="16" spans="1:15" ht="33.6" customHeight="1">
      <c r="A16" s="254" t="s">
        <v>46</v>
      </c>
      <c r="B16" s="254" t="s">
        <v>47</v>
      </c>
      <c r="C16" s="254" t="s">
        <v>19</v>
      </c>
      <c r="D16" s="255" t="s">
        <v>16</v>
      </c>
      <c r="E16" s="255" t="s">
        <v>16</v>
      </c>
      <c r="F16" s="255" t="s">
        <v>16</v>
      </c>
      <c r="G16" s="255" t="s">
        <v>16</v>
      </c>
      <c r="H16" s="255" t="s">
        <v>16</v>
      </c>
      <c r="I16" s="255" t="s">
        <v>16</v>
      </c>
      <c r="J16" s="256" t="s">
        <v>16</v>
      </c>
      <c r="K16" s="256" t="s">
        <v>48</v>
      </c>
      <c r="L16" s="254" t="s">
        <v>49</v>
      </c>
    </row>
    <row r="17" spans="1:12" ht="34.15" customHeight="1">
      <c r="A17" s="254"/>
      <c r="B17" s="254"/>
      <c r="C17" s="254"/>
      <c r="D17" s="255"/>
      <c r="E17" s="255"/>
      <c r="F17" s="255"/>
      <c r="G17" s="255"/>
      <c r="H17" s="255"/>
      <c r="I17" s="255"/>
      <c r="J17" s="256"/>
      <c r="K17" s="256"/>
      <c r="L17" s="254"/>
    </row>
    <row r="18" spans="1:12" ht="31.9" customHeight="1">
      <c r="A18" s="254"/>
      <c r="B18" s="254"/>
      <c r="C18" s="254"/>
      <c r="D18" s="255"/>
      <c r="E18" s="255"/>
      <c r="F18" s="255"/>
      <c r="G18" s="255"/>
      <c r="H18" s="255"/>
      <c r="I18" s="255"/>
      <c r="J18" s="256"/>
      <c r="K18" s="256"/>
      <c r="L18" s="254"/>
    </row>
    <row r="19" spans="1:12" ht="12.95" customHeight="1">
      <c r="A19" s="254" t="s">
        <v>50</v>
      </c>
      <c r="B19" s="254" t="s">
        <v>51</v>
      </c>
      <c r="C19" s="77">
        <v>2017</v>
      </c>
      <c r="D19" s="80">
        <v>0</v>
      </c>
      <c r="E19" s="80" t="s">
        <v>16</v>
      </c>
      <c r="F19" s="80" t="s">
        <v>16</v>
      </c>
      <c r="G19" s="80" t="s">
        <v>16</v>
      </c>
      <c r="H19" s="80" t="s">
        <v>16</v>
      </c>
      <c r="I19" s="80">
        <v>0</v>
      </c>
      <c r="J19" s="77" t="s">
        <v>16</v>
      </c>
      <c r="K19" s="258" t="s">
        <v>52</v>
      </c>
      <c r="L19" s="254" t="s">
        <v>53</v>
      </c>
    </row>
    <row r="20" spans="1:12" ht="12.95" customHeight="1">
      <c r="A20" s="254"/>
      <c r="B20" s="254"/>
      <c r="C20" s="77">
        <v>2018</v>
      </c>
      <c r="D20" s="80">
        <v>0</v>
      </c>
      <c r="E20" s="80" t="s">
        <v>16</v>
      </c>
      <c r="F20" s="80" t="s">
        <v>16</v>
      </c>
      <c r="G20" s="80" t="s">
        <v>16</v>
      </c>
      <c r="H20" s="80" t="s">
        <v>16</v>
      </c>
      <c r="I20" s="80">
        <v>0</v>
      </c>
      <c r="J20" s="77" t="s">
        <v>16</v>
      </c>
      <c r="K20" s="258"/>
      <c r="L20" s="258"/>
    </row>
    <row r="21" spans="1:12" ht="12.95" customHeight="1">
      <c r="A21" s="254"/>
      <c r="B21" s="254"/>
      <c r="C21" s="77">
        <v>2019</v>
      </c>
      <c r="D21" s="80">
        <f t="shared" ref="D21:D26" si="0">I21</f>
        <v>45</v>
      </c>
      <c r="E21" s="80" t="s">
        <v>16</v>
      </c>
      <c r="F21" s="80" t="s">
        <v>16</v>
      </c>
      <c r="G21" s="80" t="s">
        <v>16</v>
      </c>
      <c r="H21" s="80" t="s">
        <v>16</v>
      </c>
      <c r="I21" s="80">
        <v>45</v>
      </c>
      <c r="J21" s="77" t="s">
        <v>16</v>
      </c>
      <c r="K21" s="258"/>
      <c r="L21" s="258"/>
    </row>
    <row r="22" spans="1:12" ht="12.95" customHeight="1">
      <c r="A22" s="254"/>
      <c r="B22" s="254"/>
      <c r="C22" s="77">
        <v>2020</v>
      </c>
      <c r="D22" s="80">
        <f t="shared" si="0"/>
        <v>60</v>
      </c>
      <c r="E22" s="80" t="s">
        <v>16</v>
      </c>
      <c r="F22" s="80" t="s">
        <v>16</v>
      </c>
      <c r="G22" s="80" t="s">
        <v>16</v>
      </c>
      <c r="H22" s="80" t="s">
        <v>16</v>
      </c>
      <c r="I22" s="80">
        <v>60</v>
      </c>
      <c r="J22" s="77" t="s">
        <v>16</v>
      </c>
      <c r="K22" s="254" t="s">
        <v>54</v>
      </c>
      <c r="L22" s="254"/>
    </row>
    <row r="23" spans="1:12" ht="12.95" customHeight="1">
      <c r="A23" s="254"/>
      <c r="B23" s="254"/>
      <c r="C23" s="77">
        <v>2021</v>
      </c>
      <c r="D23" s="80">
        <f t="shared" si="0"/>
        <v>60</v>
      </c>
      <c r="E23" s="80" t="s">
        <v>16</v>
      </c>
      <c r="F23" s="80" t="s">
        <v>16</v>
      </c>
      <c r="G23" s="80" t="s">
        <v>16</v>
      </c>
      <c r="H23" s="80" t="s">
        <v>16</v>
      </c>
      <c r="I23" s="80">
        <v>60</v>
      </c>
      <c r="J23" s="77" t="s">
        <v>16</v>
      </c>
      <c r="K23" s="254"/>
      <c r="L23" s="254"/>
    </row>
    <row r="24" spans="1:12" ht="19.5" customHeight="1">
      <c r="A24" s="254"/>
      <c r="B24" s="254"/>
      <c r="C24" s="77">
        <v>2022</v>
      </c>
      <c r="D24" s="80">
        <f t="shared" si="0"/>
        <v>60</v>
      </c>
      <c r="E24" s="80" t="s">
        <v>16</v>
      </c>
      <c r="F24" s="80" t="s">
        <v>16</v>
      </c>
      <c r="G24" s="80" t="s">
        <v>16</v>
      </c>
      <c r="H24" s="80" t="s">
        <v>16</v>
      </c>
      <c r="I24" s="80">
        <v>60</v>
      </c>
      <c r="J24" s="77" t="s">
        <v>16</v>
      </c>
      <c r="K24" s="254"/>
      <c r="L24" s="254"/>
    </row>
    <row r="25" spans="1:12" ht="19.5" customHeight="1">
      <c r="A25" s="254"/>
      <c r="B25" s="254"/>
      <c r="C25" s="77">
        <v>2023</v>
      </c>
      <c r="D25" s="80">
        <f t="shared" si="0"/>
        <v>0</v>
      </c>
      <c r="E25" s="80" t="s">
        <v>16</v>
      </c>
      <c r="F25" s="80" t="s">
        <v>16</v>
      </c>
      <c r="G25" s="80" t="s">
        <v>16</v>
      </c>
      <c r="H25" s="80" t="s">
        <v>16</v>
      </c>
      <c r="I25" s="80">
        <v>0</v>
      </c>
      <c r="J25" s="77" t="s">
        <v>16</v>
      </c>
      <c r="K25" s="254"/>
      <c r="L25" s="254"/>
    </row>
    <row r="26" spans="1:12" ht="19.5" customHeight="1">
      <c r="A26" s="254"/>
      <c r="B26" s="254"/>
      <c r="C26" s="77">
        <v>2024</v>
      </c>
      <c r="D26" s="80">
        <f t="shared" si="0"/>
        <v>0</v>
      </c>
      <c r="E26" s="80" t="s">
        <v>16</v>
      </c>
      <c r="F26" s="80" t="s">
        <v>16</v>
      </c>
      <c r="G26" s="80" t="s">
        <v>16</v>
      </c>
      <c r="H26" s="80" t="s">
        <v>16</v>
      </c>
      <c r="I26" s="80">
        <v>0</v>
      </c>
      <c r="J26" s="77" t="s">
        <v>16</v>
      </c>
      <c r="K26" s="254"/>
      <c r="L26" s="254"/>
    </row>
    <row r="27" spans="1:12" ht="66.75" customHeight="1">
      <c r="A27" s="77" t="s">
        <v>55</v>
      </c>
      <c r="B27" s="79" t="s">
        <v>56</v>
      </c>
      <c r="C27" s="77" t="s">
        <v>19</v>
      </c>
      <c r="D27" s="78" t="s">
        <v>16</v>
      </c>
      <c r="E27" s="78" t="s">
        <v>16</v>
      </c>
      <c r="F27" s="78" t="s">
        <v>16</v>
      </c>
      <c r="G27" s="78" t="s">
        <v>16</v>
      </c>
      <c r="H27" s="78" t="s">
        <v>16</v>
      </c>
      <c r="I27" s="78" t="s">
        <v>16</v>
      </c>
      <c r="J27" s="77" t="s">
        <v>16</v>
      </c>
      <c r="K27" s="77" t="s">
        <v>57</v>
      </c>
      <c r="L27" s="77" t="s">
        <v>58</v>
      </c>
    </row>
    <row r="28" spans="1:12" ht="42.75" customHeight="1">
      <c r="A28" s="254" t="s">
        <v>59</v>
      </c>
      <c r="B28" s="254" t="s">
        <v>60</v>
      </c>
      <c r="C28" s="254" t="s">
        <v>19</v>
      </c>
      <c r="D28" s="255" t="s">
        <v>16</v>
      </c>
      <c r="E28" s="255" t="s">
        <v>16</v>
      </c>
      <c r="F28" s="255" t="s">
        <v>16</v>
      </c>
      <c r="G28" s="255" t="s">
        <v>16</v>
      </c>
      <c r="H28" s="255" t="s">
        <v>16</v>
      </c>
      <c r="I28" s="255" t="s">
        <v>16</v>
      </c>
      <c r="J28" s="254" t="s">
        <v>16</v>
      </c>
      <c r="K28" s="254" t="s">
        <v>61</v>
      </c>
      <c r="L28" s="254" t="s">
        <v>62</v>
      </c>
    </row>
    <row r="29" spans="1:12" ht="31.5" customHeight="1">
      <c r="A29" s="254"/>
      <c r="B29" s="254"/>
      <c r="C29" s="254"/>
      <c r="D29" s="255"/>
      <c r="E29" s="255"/>
      <c r="F29" s="255"/>
      <c r="G29" s="255"/>
      <c r="H29" s="255"/>
      <c r="I29" s="255"/>
      <c r="J29" s="254"/>
      <c r="K29" s="254"/>
      <c r="L29" s="254"/>
    </row>
    <row r="30" spans="1:12" ht="20.100000000000001" customHeight="1">
      <c r="A30" s="254" t="s">
        <v>63</v>
      </c>
      <c r="B30" s="254" t="s">
        <v>64</v>
      </c>
      <c r="C30" s="77">
        <v>2017</v>
      </c>
      <c r="D30" s="80">
        <f>J30</f>
        <v>10</v>
      </c>
      <c r="E30" s="80" t="s">
        <v>16</v>
      </c>
      <c r="F30" s="80" t="s">
        <v>16</v>
      </c>
      <c r="G30" s="80" t="s">
        <v>16</v>
      </c>
      <c r="H30" s="80" t="s">
        <v>16</v>
      </c>
      <c r="I30" s="80" t="s">
        <v>16</v>
      </c>
      <c r="J30" s="80">
        <v>10</v>
      </c>
      <c r="K30" s="254" t="s">
        <v>65</v>
      </c>
      <c r="L30" s="254" t="s">
        <v>66</v>
      </c>
    </row>
    <row r="31" spans="1:12" ht="22.5" customHeight="1">
      <c r="A31" s="254"/>
      <c r="B31" s="254"/>
      <c r="C31" s="77">
        <v>2018</v>
      </c>
      <c r="D31" s="80" t="s">
        <v>16</v>
      </c>
      <c r="E31" s="80" t="s">
        <v>16</v>
      </c>
      <c r="F31" s="80" t="s">
        <v>16</v>
      </c>
      <c r="G31" s="80" t="s">
        <v>16</v>
      </c>
      <c r="H31" s="80" t="s">
        <v>16</v>
      </c>
      <c r="I31" s="80" t="s">
        <v>16</v>
      </c>
      <c r="J31" s="80" t="s">
        <v>16</v>
      </c>
      <c r="K31" s="254"/>
      <c r="L31" s="254"/>
    </row>
    <row r="32" spans="1:12" ht="24" customHeight="1">
      <c r="A32" s="254"/>
      <c r="B32" s="254"/>
      <c r="C32" s="77">
        <v>2019</v>
      </c>
      <c r="D32" s="80">
        <v>10</v>
      </c>
      <c r="E32" s="80" t="s">
        <v>16</v>
      </c>
      <c r="F32" s="80" t="s">
        <v>16</v>
      </c>
      <c r="G32" s="80" t="s">
        <v>16</v>
      </c>
      <c r="H32" s="80" t="s">
        <v>16</v>
      </c>
      <c r="I32" s="80" t="s">
        <v>16</v>
      </c>
      <c r="J32" s="80">
        <v>10</v>
      </c>
      <c r="K32" s="254"/>
      <c r="L32" s="254"/>
    </row>
    <row r="33" spans="1:12" ht="19.5" customHeight="1">
      <c r="A33" s="254"/>
      <c r="B33" s="254"/>
      <c r="C33" s="77">
        <v>2020</v>
      </c>
      <c r="D33" s="80">
        <f>J33</f>
        <v>4</v>
      </c>
      <c r="E33" s="80" t="s">
        <v>16</v>
      </c>
      <c r="F33" s="80" t="s">
        <v>16</v>
      </c>
      <c r="G33" s="80" t="s">
        <v>16</v>
      </c>
      <c r="H33" s="80" t="s">
        <v>16</v>
      </c>
      <c r="I33" s="80" t="s">
        <v>16</v>
      </c>
      <c r="J33" s="80">
        <v>4</v>
      </c>
      <c r="K33" s="254"/>
      <c r="L33" s="254"/>
    </row>
    <row r="34" spans="1:12" ht="26.25" customHeight="1">
      <c r="A34" s="254"/>
      <c r="B34" s="254"/>
      <c r="C34" s="224">
        <v>2021</v>
      </c>
      <c r="D34" s="225">
        <f>J34</f>
        <v>9.1950000000000003</v>
      </c>
      <c r="E34" s="225" t="s">
        <v>16</v>
      </c>
      <c r="F34" s="225" t="s">
        <v>16</v>
      </c>
      <c r="G34" s="225" t="s">
        <v>16</v>
      </c>
      <c r="H34" s="225" t="s">
        <v>16</v>
      </c>
      <c r="I34" s="225" t="s">
        <v>16</v>
      </c>
      <c r="J34" s="225">
        <v>9.1950000000000003</v>
      </c>
      <c r="K34" s="254"/>
      <c r="L34" s="254"/>
    </row>
    <row r="35" spans="1:12" ht="23.25" customHeight="1">
      <c r="A35" s="254"/>
      <c r="B35" s="254"/>
      <c r="C35" s="224">
        <v>2022</v>
      </c>
      <c r="D35" s="226" t="s">
        <v>16</v>
      </c>
      <c r="E35" s="226" t="s">
        <v>16</v>
      </c>
      <c r="F35" s="226" t="s">
        <v>16</v>
      </c>
      <c r="G35" s="226" t="s">
        <v>16</v>
      </c>
      <c r="H35" s="226" t="s">
        <v>16</v>
      </c>
      <c r="I35" s="226" t="s">
        <v>16</v>
      </c>
      <c r="J35" s="226" t="s">
        <v>16</v>
      </c>
      <c r="K35" s="254"/>
      <c r="L35" s="254"/>
    </row>
    <row r="36" spans="1:12" ht="24" customHeight="1">
      <c r="A36" s="254"/>
      <c r="B36" s="254"/>
      <c r="C36" s="224">
        <v>2023</v>
      </c>
      <c r="D36" s="226" t="str">
        <f>J36</f>
        <v>-</v>
      </c>
      <c r="E36" s="226" t="s">
        <v>16</v>
      </c>
      <c r="F36" s="226" t="s">
        <v>16</v>
      </c>
      <c r="G36" s="226" t="s">
        <v>16</v>
      </c>
      <c r="H36" s="226" t="s">
        <v>16</v>
      </c>
      <c r="I36" s="226" t="s">
        <v>16</v>
      </c>
      <c r="J36" s="226" t="s">
        <v>16</v>
      </c>
      <c r="K36" s="254"/>
      <c r="L36" s="254"/>
    </row>
    <row r="37" spans="1:12" ht="24" customHeight="1">
      <c r="A37" s="254"/>
      <c r="B37" s="254"/>
      <c r="C37" s="224">
        <v>2024</v>
      </c>
      <c r="D37" s="226" t="str">
        <f>J37</f>
        <v>-</v>
      </c>
      <c r="E37" s="226" t="s">
        <v>16</v>
      </c>
      <c r="F37" s="226" t="s">
        <v>16</v>
      </c>
      <c r="G37" s="226" t="s">
        <v>16</v>
      </c>
      <c r="H37" s="226" t="s">
        <v>16</v>
      </c>
      <c r="I37" s="226" t="s">
        <v>16</v>
      </c>
      <c r="J37" s="226" t="s">
        <v>16</v>
      </c>
      <c r="K37" s="254"/>
      <c r="L37" s="254"/>
    </row>
    <row r="38" spans="1:12" ht="20.100000000000001" customHeight="1">
      <c r="A38" s="254" t="s">
        <v>67</v>
      </c>
      <c r="B38" s="254" t="s">
        <v>68</v>
      </c>
      <c r="C38" s="77">
        <v>2017</v>
      </c>
      <c r="D38" s="78" t="s">
        <v>16</v>
      </c>
      <c r="E38" s="78" t="s">
        <v>16</v>
      </c>
      <c r="F38" s="78" t="s">
        <v>16</v>
      </c>
      <c r="G38" s="78" t="s">
        <v>16</v>
      </c>
      <c r="H38" s="78" t="s">
        <v>16</v>
      </c>
      <c r="I38" s="78" t="s">
        <v>16</v>
      </c>
      <c r="J38" s="77" t="s">
        <v>16</v>
      </c>
      <c r="K38" s="254" t="s">
        <v>69</v>
      </c>
      <c r="L38" s="261" t="s">
        <v>70</v>
      </c>
    </row>
    <row r="39" spans="1:12" ht="20.100000000000001" customHeight="1">
      <c r="A39" s="254"/>
      <c r="B39" s="254"/>
      <c r="C39" s="77">
        <v>2018</v>
      </c>
      <c r="D39" s="78" t="s">
        <v>16</v>
      </c>
      <c r="E39" s="78" t="s">
        <v>16</v>
      </c>
      <c r="F39" s="78" t="s">
        <v>16</v>
      </c>
      <c r="G39" s="78" t="s">
        <v>16</v>
      </c>
      <c r="H39" s="78" t="s">
        <v>16</v>
      </c>
      <c r="I39" s="78" t="s">
        <v>16</v>
      </c>
      <c r="J39" s="77" t="s">
        <v>16</v>
      </c>
      <c r="K39" s="254"/>
      <c r="L39" s="261"/>
    </row>
    <row r="40" spans="1:12" ht="20.100000000000001" customHeight="1">
      <c r="A40" s="254"/>
      <c r="B40" s="254"/>
      <c r="C40" s="83">
        <v>2019</v>
      </c>
      <c r="D40" s="71" t="s">
        <v>16</v>
      </c>
      <c r="E40" s="84" t="s">
        <v>16</v>
      </c>
      <c r="F40" s="84" t="s">
        <v>16</v>
      </c>
      <c r="G40" s="78" t="s">
        <v>16</v>
      </c>
      <c r="H40" s="78" t="s">
        <v>16</v>
      </c>
      <c r="I40" s="78" t="s">
        <v>16</v>
      </c>
      <c r="J40" s="78" t="s">
        <v>16</v>
      </c>
      <c r="K40" s="254"/>
      <c r="L40" s="261"/>
    </row>
    <row r="41" spans="1:12" ht="20.100000000000001" customHeight="1">
      <c r="A41" s="254"/>
      <c r="B41" s="254"/>
      <c r="C41" s="77">
        <v>2020</v>
      </c>
      <c r="D41" s="78">
        <v>0</v>
      </c>
      <c r="E41" s="78" t="s">
        <v>16</v>
      </c>
      <c r="F41" s="78" t="s">
        <v>16</v>
      </c>
      <c r="G41" s="78" t="s">
        <v>16</v>
      </c>
      <c r="H41" s="78" t="s">
        <v>16</v>
      </c>
      <c r="I41" s="78">
        <v>0</v>
      </c>
      <c r="J41" s="77" t="s">
        <v>16</v>
      </c>
      <c r="K41" s="254"/>
      <c r="L41" s="261"/>
    </row>
    <row r="42" spans="1:12" ht="20.100000000000001" customHeight="1">
      <c r="A42" s="254"/>
      <c r="B42" s="254"/>
      <c r="C42" s="77">
        <v>2021</v>
      </c>
      <c r="D42" s="78">
        <v>0</v>
      </c>
      <c r="E42" s="78" t="s">
        <v>16</v>
      </c>
      <c r="F42" s="78" t="s">
        <v>16</v>
      </c>
      <c r="G42" s="78" t="s">
        <v>16</v>
      </c>
      <c r="H42" s="78" t="s">
        <v>16</v>
      </c>
      <c r="I42" s="78">
        <v>0</v>
      </c>
      <c r="J42" s="77" t="s">
        <v>16</v>
      </c>
      <c r="K42" s="254"/>
      <c r="L42" s="261"/>
    </row>
    <row r="43" spans="1:12" ht="20.100000000000001" customHeight="1">
      <c r="A43" s="254"/>
      <c r="B43" s="254"/>
      <c r="C43" s="77">
        <v>2022</v>
      </c>
      <c r="D43" s="78">
        <v>0</v>
      </c>
      <c r="E43" s="78" t="s">
        <v>16</v>
      </c>
      <c r="F43" s="78" t="s">
        <v>16</v>
      </c>
      <c r="G43" s="78" t="s">
        <v>16</v>
      </c>
      <c r="H43" s="78" t="s">
        <v>16</v>
      </c>
      <c r="I43" s="78">
        <v>0</v>
      </c>
      <c r="J43" s="78" t="s">
        <v>16</v>
      </c>
      <c r="K43" s="254"/>
      <c r="L43" s="261"/>
    </row>
    <row r="44" spans="1:12" ht="20.100000000000001" customHeight="1">
      <c r="A44" s="254"/>
      <c r="B44" s="254"/>
      <c r="C44" s="77">
        <v>2023</v>
      </c>
      <c r="D44" s="78">
        <f>I44</f>
        <v>0</v>
      </c>
      <c r="E44" s="78" t="s">
        <v>16</v>
      </c>
      <c r="F44" s="78" t="s">
        <v>16</v>
      </c>
      <c r="G44" s="78" t="s">
        <v>16</v>
      </c>
      <c r="H44" s="78" t="s">
        <v>16</v>
      </c>
      <c r="I44" s="78">
        <v>0</v>
      </c>
      <c r="J44" s="78" t="s">
        <v>16</v>
      </c>
      <c r="K44" s="254"/>
      <c r="L44" s="261"/>
    </row>
    <row r="45" spans="1:12" ht="20.100000000000001" customHeight="1">
      <c r="A45" s="254"/>
      <c r="B45" s="254"/>
      <c r="C45" s="77">
        <v>2024</v>
      </c>
      <c r="D45" s="78"/>
      <c r="E45" s="78" t="s">
        <v>16</v>
      </c>
      <c r="F45" s="78" t="s">
        <v>16</v>
      </c>
      <c r="G45" s="78" t="s">
        <v>16</v>
      </c>
      <c r="H45" s="78" t="s">
        <v>16</v>
      </c>
      <c r="I45" s="78">
        <v>0</v>
      </c>
      <c r="J45" s="78" t="s">
        <v>16</v>
      </c>
      <c r="K45" s="254"/>
      <c r="L45" s="261"/>
    </row>
    <row r="46" spans="1:12" ht="20.100000000000001" customHeight="1">
      <c r="A46" s="254" t="s">
        <v>71</v>
      </c>
      <c r="B46" s="261" t="s">
        <v>72</v>
      </c>
      <c r="C46" s="77">
        <v>2017</v>
      </c>
      <c r="D46" s="78" t="s">
        <v>16</v>
      </c>
      <c r="E46" s="78" t="s">
        <v>16</v>
      </c>
      <c r="F46" s="78" t="s">
        <v>16</v>
      </c>
      <c r="G46" s="78" t="s">
        <v>16</v>
      </c>
      <c r="H46" s="78" t="s">
        <v>16</v>
      </c>
      <c r="I46" s="78" t="s">
        <v>16</v>
      </c>
      <c r="J46" s="77" t="s">
        <v>16</v>
      </c>
      <c r="K46" s="254" t="s">
        <v>73</v>
      </c>
      <c r="L46" s="254" t="s">
        <v>74</v>
      </c>
    </row>
    <row r="47" spans="1:12" ht="20.100000000000001" customHeight="1">
      <c r="A47" s="254"/>
      <c r="B47" s="261"/>
      <c r="C47" s="77">
        <v>2018</v>
      </c>
      <c r="D47" s="85">
        <v>1068.164</v>
      </c>
      <c r="E47" s="85" t="s">
        <v>16</v>
      </c>
      <c r="F47" s="85" t="s">
        <v>16</v>
      </c>
      <c r="G47" s="85" t="s">
        <v>16</v>
      </c>
      <c r="H47" s="85" t="s">
        <v>16</v>
      </c>
      <c r="I47" s="85">
        <v>1068.164</v>
      </c>
      <c r="J47" s="77" t="s">
        <v>16</v>
      </c>
      <c r="K47" s="254"/>
      <c r="L47" s="254"/>
    </row>
    <row r="48" spans="1:12" ht="20.100000000000001" customHeight="1">
      <c r="A48" s="254"/>
      <c r="B48" s="261"/>
      <c r="C48" s="77">
        <v>2019</v>
      </c>
      <c r="D48" s="78">
        <v>0</v>
      </c>
      <c r="E48" s="78" t="s">
        <v>16</v>
      </c>
      <c r="F48" s="78" t="s">
        <v>16</v>
      </c>
      <c r="G48" s="78" t="s">
        <v>16</v>
      </c>
      <c r="H48" s="78" t="s">
        <v>16</v>
      </c>
      <c r="I48" s="78">
        <v>0</v>
      </c>
      <c r="J48" s="77" t="s">
        <v>16</v>
      </c>
      <c r="K48" s="254"/>
      <c r="L48" s="254"/>
    </row>
    <row r="49" spans="1:12" ht="20.100000000000001" customHeight="1">
      <c r="A49" s="254"/>
      <c r="B49" s="261"/>
      <c r="C49" s="77">
        <v>2020</v>
      </c>
      <c r="D49" s="78">
        <v>0</v>
      </c>
      <c r="E49" s="78" t="s">
        <v>16</v>
      </c>
      <c r="F49" s="78" t="s">
        <v>16</v>
      </c>
      <c r="G49" s="78" t="s">
        <v>16</v>
      </c>
      <c r="H49" s="78" t="s">
        <v>16</v>
      </c>
      <c r="I49" s="78">
        <v>0</v>
      </c>
      <c r="J49" s="77" t="s">
        <v>16</v>
      </c>
      <c r="K49" s="254"/>
      <c r="L49" s="254"/>
    </row>
    <row r="50" spans="1:12" ht="20.100000000000001" customHeight="1">
      <c r="A50" s="254"/>
      <c r="B50" s="261"/>
      <c r="C50" s="77">
        <v>2021</v>
      </c>
      <c r="D50" s="78">
        <v>0</v>
      </c>
      <c r="E50" s="78" t="s">
        <v>16</v>
      </c>
      <c r="F50" s="78" t="s">
        <v>16</v>
      </c>
      <c r="G50" s="78" t="s">
        <v>16</v>
      </c>
      <c r="H50" s="78" t="s">
        <v>16</v>
      </c>
      <c r="I50" s="78">
        <v>0</v>
      </c>
      <c r="J50" s="77" t="s">
        <v>16</v>
      </c>
      <c r="K50" s="254"/>
      <c r="L50" s="254"/>
    </row>
    <row r="51" spans="1:12" ht="20.100000000000001" customHeight="1">
      <c r="A51" s="254"/>
      <c r="B51" s="261"/>
      <c r="C51" s="77">
        <v>2022</v>
      </c>
      <c r="D51" s="78">
        <v>0</v>
      </c>
      <c r="E51" s="78" t="s">
        <v>16</v>
      </c>
      <c r="F51" s="78" t="s">
        <v>16</v>
      </c>
      <c r="G51" s="78" t="s">
        <v>16</v>
      </c>
      <c r="H51" s="78" t="s">
        <v>16</v>
      </c>
      <c r="I51" s="78">
        <v>0</v>
      </c>
      <c r="J51" s="77" t="s">
        <v>16</v>
      </c>
      <c r="K51" s="254"/>
      <c r="L51" s="254"/>
    </row>
    <row r="52" spans="1:12" ht="20.100000000000001" customHeight="1">
      <c r="A52" s="254"/>
      <c r="B52" s="261"/>
      <c r="C52" s="77">
        <v>2023</v>
      </c>
      <c r="D52" s="78">
        <f>I52</f>
        <v>0</v>
      </c>
      <c r="E52" s="78" t="s">
        <v>16</v>
      </c>
      <c r="F52" s="78" t="s">
        <v>16</v>
      </c>
      <c r="G52" s="78" t="s">
        <v>16</v>
      </c>
      <c r="H52" s="78" t="s">
        <v>16</v>
      </c>
      <c r="I52" s="78">
        <v>0</v>
      </c>
      <c r="J52" s="77" t="s">
        <v>16</v>
      </c>
      <c r="K52" s="254"/>
      <c r="L52" s="254"/>
    </row>
    <row r="53" spans="1:12" ht="20.100000000000001" customHeight="1">
      <c r="A53" s="254"/>
      <c r="B53" s="261"/>
      <c r="C53" s="77">
        <v>2024</v>
      </c>
      <c r="D53" s="78"/>
      <c r="E53" s="78"/>
      <c r="F53" s="78"/>
      <c r="G53" s="78"/>
      <c r="H53" s="78"/>
      <c r="I53" s="78">
        <v>0</v>
      </c>
      <c r="J53" s="77"/>
      <c r="K53" s="254"/>
      <c r="L53" s="254"/>
    </row>
    <row r="54" spans="1:12" ht="20.100000000000001" customHeight="1">
      <c r="A54" s="254" t="s">
        <v>75</v>
      </c>
      <c r="B54" s="261" t="s">
        <v>76</v>
      </c>
      <c r="C54" s="77">
        <v>2017</v>
      </c>
      <c r="D54" s="78">
        <v>0</v>
      </c>
      <c r="E54" s="78" t="s">
        <v>16</v>
      </c>
      <c r="F54" s="78" t="s">
        <v>16</v>
      </c>
      <c r="G54" s="78" t="s">
        <v>16</v>
      </c>
      <c r="H54" s="78" t="s">
        <v>16</v>
      </c>
      <c r="I54" s="78">
        <v>0</v>
      </c>
      <c r="J54" s="77" t="s">
        <v>16</v>
      </c>
      <c r="K54" s="254" t="s">
        <v>73</v>
      </c>
      <c r="L54" s="254" t="s">
        <v>74</v>
      </c>
    </row>
    <row r="55" spans="1:12" ht="20.100000000000001" customHeight="1">
      <c r="A55" s="254"/>
      <c r="B55" s="261"/>
      <c r="C55" s="77">
        <v>2018</v>
      </c>
      <c r="D55" s="78">
        <v>0</v>
      </c>
      <c r="E55" s="78" t="s">
        <v>16</v>
      </c>
      <c r="F55" s="78" t="s">
        <v>16</v>
      </c>
      <c r="G55" s="78" t="s">
        <v>16</v>
      </c>
      <c r="H55" s="78" t="s">
        <v>16</v>
      </c>
      <c r="I55" s="78">
        <v>0</v>
      </c>
      <c r="J55" s="77" t="s">
        <v>16</v>
      </c>
      <c r="K55" s="254"/>
      <c r="L55" s="254"/>
    </row>
    <row r="56" spans="1:12" ht="20.100000000000001" customHeight="1">
      <c r="A56" s="254"/>
      <c r="B56" s="261"/>
      <c r="C56" s="77">
        <v>2019</v>
      </c>
      <c r="D56" s="86">
        <v>429.97451999999998</v>
      </c>
      <c r="E56" s="78" t="s">
        <v>16</v>
      </c>
      <c r="F56" s="78" t="s">
        <v>16</v>
      </c>
      <c r="G56" s="78" t="s">
        <v>16</v>
      </c>
      <c r="H56" s="78" t="s">
        <v>16</v>
      </c>
      <c r="I56" s="86">
        <v>429.97451999999998</v>
      </c>
      <c r="J56" s="77" t="s">
        <v>16</v>
      </c>
      <c r="K56" s="254"/>
      <c r="L56" s="254"/>
    </row>
    <row r="57" spans="1:12" ht="20.100000000000001" customHeight="1">
      <c r="A57" s="254"/>
      <c r="B57" s="261"/>
      <c r="C57" s="77">
        <v>2020</v>
      </c>
      <c r="D57" s="78">
        <v>0</v>
      </c>
      <c r="E57" s="78" t="s">
        <v>16</v>
      </c>
      <c r="F57" s="78" t="s">
        <v>16</v>
      </c>
      <c r="G57" s="78" t="s">
        <v>16</v>
      </c>
      <c r="H57" s="78" t="s">
        <v>16</v>
      </c>
      <c r="I57" s="78">
        <v>0</v>
      </c>
      <c r="J57" s="77" t="s">
        <v>16</v>
      </c>
      <c r="K57" s="254"/>
      <c r="L57" s="254"/>
    </row>
    <row r="58" spans="1:12" ht="20.100000000000001" customHeight="1">
      <c r="A58" s="254"/>
      <c r="B58" s="261"/>
      <c r="C58" s="77">
        <v>2021</v>
      </c>
      <c r="D58" s="78">
        <v>0</v>
      </c>
      <c r="E58" s="78" t="s">
        <v>16</v>
      </c>
      <c r="F58" s="78" t="s">
        <v>16</v>
      </c>
      <c r="G58" s="78" t="s">
        <v>16</v>
      </c>
      <c r="H58" s="78" t="s">
        <v>16</v>
      </c>
      <c r="I58" s="78">
        <v>0</v>
      </c>
      <c r="J58" s="77" t="s">
        <v>16</v>
      </c>
      <c r="K58" s="254"/>
      <c r="L58" s="254"/>
    </row>
    <row r="59" spans="1:12" ht="20.100000000000001" customHeight="1">
      <c r="A59" s="254"/>
      <c r="B59" s="261"/>
      <c r="C59" s="77">
        <v>2022</v>
      </c>
      <c r="D59" s="78">
        <v>0</v>
      </c>
      <c r="E59" s="78" t="s">
        <v>16</v>
      </c>
      <c r="F59" s="78" t="s">
        <v>16</v>
      </c>
      <c r="G59" s="78" t="s">
        <v>16</v>
      </c>
      <c r="H59" s="78" t="s">
        <v>16</v>
      </c>
      <c r="I59" s="78">
        <v>0</v>
      </c>
      <c r="J59" s="77" t="s">
        <v>16</v>
      </c>
      <c r="K59" s="254"/>
      <c r="L59" s="254"/>
    </row>
    <row r="60" spans="1:12" ht="20.100000000000001" customHeight="1">
      <c r="A60" s="254"/>
      <c r="B60" s="261"/>
      <c r="C60" s="81">
        <v>2023</v>
      </c>
      <c r="D60" s="87">
        <f>I60</f>
        <v>0</v>
      </c>
      <c r="E60" s="87" t="s">
        <v>16</v>
      </c>
      <c r="F60" s="87" t="s">
        <v>16</v>
      </c>
      <c r="G60" s="87" t="s">
        <v>16</v>
      </c>
      <c r="H60" s="87" t="s">
        <v>16</v>
      </c>
      <c r="I60" s="87">
        <v>0</v>
      </c>
      <c r="J60" s="77" t="s">
        <v>16</v>
      </c>
      <c r="K60" s="254"/>
      <c r="L60" s="254"/>
    </row>
    <row r="61" spans="1:12" ht="20.25" customHeight="1">
      <c r="A61" s="254"/>
      <c r="B61" s="261"/>
      <c r="C61" s="81">
        <v>2024</v>
      </c>
      <c r="D61" s="87">
        <f>I61</f>
        <v>0</v>
      </c>
      <c r="E61" s="87" t="s">
        <v>16</v>
      </c>
      <c r="F61" s="87" t="s">
        <v>16</v>
      </c>
      <c r="G61" s="87" t="s">
        <v>16</v>
      </c>
      <c r="H61" s="87" t="s">
        <v>16</v>
      </c>
      <c r="I61" s="87">
        <v>0</v>
      </c>
      <c r="J61" s="81" t="s">
        <v>16</v>
      </c>
      <c r="K61" s="254"/>
      <c r="L61" s="254"/>
    </row>
    <row r="62" spans="1:12" ht="72" customHeight="1">
      <c r="A62" s="81" t="s">
        <v>77</v>
      </c>
      <c r="B62" s="81" t="s">
        <v>78</v>
      </c>
      <c r="C62" s="81" t="s">
        <v>19</v>
      </c>
      <c r="D62" s="87" t="s">
        <v>16</v>
      </c>
      <c r="E62" s="87" t="s">
        <v>16</v>
      </c>
      <c r="F62" s="87" t="s">
        <v>16</v>
      </c>
      <c r="G62" s="87" t="s">
        <v>16</v>
      </c>
      <c r="H62" s="87" t="s">
        <v>16</v>
      </c>
      <c r="I62" s="87" t="s">
        <v>16</v>
      </c>
      <c r="J62" s="81" t="s">
        <v>16</v>
      </c>
      <c r="K62" s="81" t="s">
        <v>79</v>
      </c>
      <c r="L62" s="88" t="s">
        <v>80</v>
      </c>
    </row>
    <row r="63" spans="1:12" ht="81" customHeight="1">
      <c r="A63" s="77" t="s">
        <v>81</v>
      </c>
      <c r="B63" s="77" t="s">
        <v>82</v>
      </c>
      <c r="C63" s="77">
        <v>2021</v>
      </c>
      <c r="D63" s="80">
        <f>I63</f>
        <v>0</v>
      </c>
      <c r="E63" s="80" t="s">
        <v>16</v>
      </c>
      <c r="F63" s="80" t="s">
        <v>16</v>
      </c>
      <c r="G63" s="80" t="s">
        <v>16</v>
      </c>
      <c r="H63" s="80" t="s">
        <v>16</v>
      </c>
      <c r="I63" s="80">
        <v>0</v>
      </c>
      <c r="J63" s="77" t="s">
        <v>16</v>
      </c>
      <c r="K63" s="77" t="s">
        <v>73</v>
      </c>
      <c r="L63" s="82" t="s">
        <v>74</v>
      </c>
    </row>
    <row r="64" spans="1:12" ht="84" customHeight="1">
      <c r="A64" s="89" t="s">
        <v>83</v>
      </c>
      <c r="B64" s="89" t="s">
        <v>84</v>
      </c>
      <c r="C64" s="89">
        <v>2021</v>
      </c>
      <c r="D64" s="90">
        <f>I64</f>
        <v>6</v>
      </c>
      <c r="E64" s="90" t="s">
        <v>16</v>
      </c>
      <c r="F64" s="90" t="s">
        <v>16</v>
      </c>
      <c r="G64" s="90" t="s">
        <v>16</v>
      </c>
      <c r="H64" s="90" t="s">
        <v>16</v>
      </c>
      <c r="I64" s="90">
        <v>6</v>
      </c>
      <c r="J64" s="89" t="s">
        <v>16</v>
      </c>
      <c r="K64" s="89" t="s">
        <v>85</v>
      </c>
      <c r="L64" s="91" t="s">
        <v>74</v>
      </c>
    </row>
    <row r="65" spans="1:12" ht="24" customHeight="1">
      <c r="A65" s="259" t="s">
        <v>86</v>
      </c>
      <c r="B65" s="259"/>
      <c r="C65" s="76">
        <v>2017</v>
      </c>
      <c r="D65" s="92">
        <v>10</v>
      </c>
      <c r="E65" s="92" t="s">
        <v>16</v>
      </c>
      <c r="F65" s="92" t="s">
        <v>16</v>
      </c>
      <c r="G65" s="92" t="s">
        <v>16</v>
      </c>
      <c r="H65" s="92" t="s">
        <v>16</v>
      </c>
      <c r="I65" s="92" t="s">
        <v>16</v>
      </c>
      <c r="J65" s="92">
        <f t="shared" ref="J65:J71" si="1">J30</f>
        <v>10</v>
      </c>
      <c r="K65" s="260"/>
      <c r="L65" s="260"/>
    </row>
    <row r="66" spans="1:12" ht="26.25" customHeight="1">
      <c r="A66" s="259"/>
      <c r="B66" s="259"/>
      <c r="C66" s="93">
        <v>2018</v>
      </c>
      <c r="D66" s="94">
        <f>D47+D20</f>
        <v>1068.164</v>
      </c>
      <c r="E66" s="95" t="s">
        <v>16</v>
      </c>
      <c r="F66" s="95" t="s">
        <v>16</v>
      </c>
      <c r="G66" s="95" t="s">
        <v>16</v>
      </c>
      <c r="H66" s="95" t="s">
        <v>16</v>
      </c>
      <c r="I66" s="94">
        <f>I47+I20</f>
        <v>1068.164</v>
      </c>
      <c r="J66" s="95" t="str">
        <f t="shared" si="1"/>
        <v>-</v>
      </c>
      <c r="K66" s="260"/>
      <c r="L66" s="260"/>
    </row>
    <row r="67" spans="1:12" ht="24.75" customHeight="1">
      <c r="A67" s="259"/>
      <c r="B67" s="259"/>
      <c r="C67" s="93">
        <v>2019</v>
      </c>
      <c r="D67" s="96">
        <f>D48+D32+D21+D56</f>
        <v>484.97451999999998</v>
      </c>
      <c r="E67" s="95" t="s">
        <v>16</v>
      </c>
      <c r="F67" s="95" t="s">
        <v>16</v>
      </c>
      <c r="G67" s="95" t="s">
        <v>16</v>
      </c>
      <c r="H67" s="95" t="s">
        <v>16</v>
      </c>
      <c r="I67" s="96">
        <f>I48+I21+I56</f>
        <v>474.97451999999998</v>
      </c>
      <c r="J67" s="95">
        <f t="shared" si="1"/>
        <v>10</v>
      </c>
      <c r="K67" s="260"/>
      <c r="L67" s="260"/>
    </row>
    <row r="68" spans="1:12" ht="20.25" customHeight="1">
      <c r="A68" s="259"/>
      <c r="B68" s="259"/>
      <c r="C68" s="93">
        <v>2020</v>
      </c>
      <c r="D68" s="97">
        <f>I68+J68</f>
        <v>64</v>
      </c>
      <c r="E68" s="95" t="s">
        <v>16</v>
      </c>
      <c r="F68" s="95" t="s">
        <v>16</v>
      </c>
      <c r="G68" s="95" t="s">
        <v>16</v>
      </c>
      <c r="H68" s="95" t="s">
        <v>16</v>
      </c>
      <c r="I68" s="97">
        <f>I49+I22+I41</f>
        <v>60</v>
      </c>
      <c r="J68" s="95">
        <f t="shared" si="1"/>
        <v>4</v>
      </c>
      <c r="K68" s="260"/>
      <c r="L68" s="260"/>
    </row>
    <row r="69" spans="1:12" ht="26.25" customHeight="1">
      <c r="A69" s="259"/>
      <c r="B69" s="259"/>
      <c r="C69" s="93">
        <v>2021</v>
      </c>
      <c r="D69" s="97">
        <f>I69+J69</f>
        <v>75.194999999999993</v>
      </c>
      <c r="E69" s="97" t="s">
        <v>16</v>
      </c>
      <c r="F69" s="97" t="s">
        <v>16</v>
      </c>
      <c r="G69" s="97" t="s">
        <v>16</v>
      </c>
      <c r="H69" s="97" t="s">
        <v>16</v>
      </c>
      <c r="I69" s="97">
        <f>I50+I23+I42+I63+I64</f>
        <v>66</v>
      </c>
      <c r="J69" s="97">
        <f t="shared" si="1"/>
        <v>9.1950000000000003</v>
      </c>
      <c r="K69" s="260"/>
      <c r="L69" s="260"/>
    </row>
    <row r="70" spans="1:12" ht="21.75" customHeight="1">
      <c r="A70" s="259"/>
      <c r="B70" s="259"/>
      <c r="C70" s="98">
        <v>2022</v>
      </c>
      <c r="D70" s="99">
        <f>I70</f>
        <v>60</v>
      </c>
      <c r="E70" s="95" t="s">
        <v>16</v>
      </c>
      <c r="F70" s="95" t="s">
        <v>16</v>
      </c>
      <c r="G70" s="95" t="s">
        <v>16</v>
      </c>
      <c r="H70" s="95" t="s">
        <v>16</v>
      </c>
      <c r="I70" s="99">
        <f>I24</f>
        <v>60</v>
      </c>
      <c r="J70" s="100" t="str">
        <f t="shared" si="1"/>
        <v>-</v>
      </c>
      <c r="K70" s="260"/>
      <c r="L70" s="260"/>
    </row>
    <row r="71" spans="1:12" ht="21.75" customHeight="1">
      <c r="A71" s="259"/>
      <c r="B71" s="259"/>
      <c r="C71" s="98">
        <v>2023</v>
      </c>
      <c r="D71" s="99">
        <f>I71</f>
        <v>0</v>
      </c>
      <c r="E71" s="95" t="s">
        <v>16</v>
      </c>
      <c r="F71" s="95" t="s">
        <v>16</v>
      </c>
      <c r="G71" s="95" t="s">
        <v>16</v>
      </c>
      <c r="H71" s="95" t="s">
        <v>16</v>
      </c>
      <c r="I71" s="99">
        <f>I44+I52+I60</f>
        <v>0</v>
      </c>
      <c r="J71" s="100" t="str">
        <f t="shared" si="1"/>
        <v>-</v>
      </c>
      <c r="K71" s="260"/>
      <c r="L71" s="260"/>
    </row>
    <row r="72" spans="1:12" ht="23.25" customHeight="1">
      <c r="A72" s="259"/>
      <c r="B72" s="259"/>
      <c r="C72" s="98">
        <v>2024</v>
      </c>
      <c r="D72" s="99">
        <f>I72</f>
        <v>0</v>
      </c>
      <c r="E72" s="95" t="s">
        <v>16</v>
      </c>
      <c r="F72" s="95" t="s">
        <v>16</v>
      </c>
      <c r="G72" s="95" t="s">
        <v>16</v>
      </c>
      <c r="H72" s="95" t="s">
        <v>16</v>
      </c>
      <c r="I72" s="99">
        <v>0</v>
      </c>
      <c r="J72" s="100" t="s">
        <v>16</v>
      </c>
      <c r="K72" s="260"/>
      <c r="L72" s="260"/>
    </row>
    <row r="73" spans="1:12" ht="28.5" customHeight="1">
      <c r="A73" s="259"/>
      <c r="B73" s="259"/>
      <c r="C73" s="101" t="s">
        <v>19</v>
      </c>
      <c r="D73" s="227">
        <f>D70+D69+D68+D67+D66+D65+D71+D72</f>
        <v>1762.3335199999999</v>
      </c>
      <c r="E73" s="103" t="s">
        <v>16</v>
      </c>
      <c r="F73" s="103" t="s">
        <v>16</v>
      </c>
      <c r="G73" s="103" t="s">
        <v>16</v>
      </c>
      <c r="H73" s="103" t="s">
        <v>16</v>
      </c>
      <c r="I73" s="102">
        <f>I70+I69+I68+I67+I66+I71+I72</f>
        <v>1729.13852</v>
      </c>
      <c r="J73" s="104">
        <f>J65+J67+J68+J69</f>
        <v>33.195</v>
      </c>
      <c r="K73" s="260"/>
      <c r="L73" s="260"/>
    </row>
  </sheetData>
  <sheetProtection selectLockedCells="1" selectUnlockedCells="1"/>
  <mergeCells count="79">
    <mergeCell ref="A38:A45"/>
    <mergeCell ref="B38:B45"/>
    <mergeCell ref="K38:K45"/>
    <mergeCell ref="L38:L45"/>
    <mergeCell ref="A65:B73"/>
    <mergeCell ref="K65:L73"/>
    <mergeCell ref="A46:A53"/>
    <mergeCell ref="B46:B53"/>
    <mergeCell ref="K46:K53"/>
    <mergeCell ref="L46:L53"/>
    <mergeCell ref="A54:A61"/>
    <mergeCell ref="B54:B61"/>
    <mergeCell ref="K54:K61"/>
    <mergeCell ref="L54:L61"/>
    <mergeCell ref="I28:I29"/>
    <mergeCell ref="J28:J29"/>
    <mergeCell ref="K28:K29"/>
    <mergeCell ref="L28:L29"/>
    <mergeCell ref="A30:A37"/>
    <mergeCell ref="B30:B37"/>
    <mergeCell ref="K30:K37"/>
    <mergeCell ref="L30:L37"/>
    <mergeCell ref="H16:H18"/>
    <mergeCell ref="I16:I18"/>
    <mergeCell ref="A28:A29"/>
    <mergeCell ref="B28:B29"/>
    <mergeCell ref="C28:C29"/>
    <mergeCell ref="D28:D29"/>
    <mergeCell ref="E28:E29"/>
    <mergeCell ref="F28:F29"/>
    <mergeCell ref="G28:G29"/>
    <mergeCell ref="H28:H29"/>
    <mergeCell ref="J13:J15"/>
    <mergeCell ref="K13:K15"/>
    <mergeCell ref="L16:L18"/>
    <mergeCell ref="A19:A26"/>
    <mergeCell ref="B19:B26"/>
    <mergeCell ref="K19:K21"/>
    <mergeCell ref="L19:L26"/>
    <mergeCell ref="K22:K26"/>
    <mergeCell ref="F16:F18"/>
    <mergeCell ref="G16:G18"/>
    <mergeCell ref="L13:L15"/>
    <mergeCell ref="A16:A18"/>
    <mergeCell ref="B16:B18"/>
    <mergeCell ref="C16:C18"/>
    <mergeCell ref="D16:D18"/>
    <mergeCell ref="E16:E18"/>
    <mergeCell ref="J16:J18"/>
    <mergeCell ref="K16:K18"/>
    <mergeCell ref="H13:H15"/>
    <mergeCell ref="I13:I15"/>
    <mergeCell ref="A10:L10"/>
    <mergeCell ref="A11:L11"/>
    <mergeCell ref="A12:L12"/>
    <mergeCell ref="A13:A15"/>
    <mergeCell ref="B13:B15"/>
    <mergeCell ref="C13:C15"/>
    <mergeCell ref="D13:D15"/>
    <mergeCell ref="E13:E15"/>
    <mergeCell ref="F13:F15"/>
    <mergeCell ref="G13:G15"/>
    <mergeCell ref="L4:L8"/>
    <mergeCell ref="E5:E8"/>
    <mergeCell ref="F5:I5"/>
    <mergeCell ref="F6:H6"/>
    <mergeCell ref="I6:I8"/>
    <mergeCell ref="F7:F8"/>
    <mergeCell ref="G7:H7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</mergeCells>
  <pageMargins left="0.35416666666666669" right="0.19652777777777777" top="0.35416666666666669" bottom="0.11805555555555555" header="0.51180555555555551" footer="0.51180555555555551"/>
  <pageSetup paperSize="9" scale="52" firstPageNumber="0" orientation="landscape" horizontalDpi="300" verticalDpi="300" r:id="rId1"/>
  <headerFooter alignWithMargins="0"/>
  <rowBreaks count="1" manualBreakCount="1">
    <brk id="4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0"/>
  </sheetPr>
  <dimension ref="A1:L82"/>
  <sheetViews>
    <sheetView view="pageBreakPreview" topLeftCell="A68" zoomScale="82" zoomScaleSheetLayoutView="82" workbookViewId="0">
      <selection activeCell="D82" sqref="D82"/>
    </sheetView>
  </sheetViews>
  <sheetFormatPr defaultColWidth="9" defaultRowHeight="16.5"/>
  <cols>
    <col min="1" max="1" width="6.28515625" style="105" customWidth="1"/>
    <col min="2" max="2" width="67.7109375" style="106" customWidth="1"/>
    <col min="3" max="3" width="19.7109375" style="105" customWidth="1"/>
    <col min="4" max="4" width="13.42578125" style="106" customWidth="1"/>
    <col min="5" max="5" width="9" style="106"/>
    <col min="6" max="6" width="10.42578125" style="106" bestFit="1" customWidth="1"/>
    <col min="7" max="7" width="12.28515625" style="106" customWidth="1"/>
    <col min="8" max="8" width="13" style="106" customWidth="1"/>
    <col min="9" max="9" width="13.85546875" style="106" customWidth="1"/>
    <col min="10" max="10" width="11.140625" style="106" customWidth="1"/>
    <col min="11" max="11" width="32.5703125" style="105" customWidth="1"/>
    <col min="12" max="12" width="57.7109375" style="105" customWidth="1"/>
    <col min="13" max="13" width="0.5703125" style="106" customWidth="1"/>
    <col min="14" max="16384" width="9" style="106"/>
  </cols>
  <sheetData>
    <row r="1" spans="1:12" ht="33" customHeight="1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8.5" customHeight="1">
      <c r="A2" s="263" t="s">
        <v>87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2" ht="42.75" customHeight="1">
      <c r="A3" s="107"/>
      <c r="B3" s="264" t="s">
        <v>88</v>
      </c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 ht="16.5" customHeight="1">
      <c r="A4" s="265" t="s">
        <v>33</v>
      </c>
      <c r="B4" s="265" t="s">
        <v>34</v>
      </c>
      <c r="C4" s="265" t="s">
        <v>2</v>
      </c>
      <c r="D4" s="265" t="s">
        <v>89</v>
      </c>
      <c r="E4" s="265" t="s">
        <v>36</v>
      </c>
      <c r="F4" s="265"/>
      <c r="G4" s="265"/>
      <c r="H4" s="265"/>
      <c r="I4" s="265"/>
      <c r="J4" s="265"/>
      <c r="K4" s="265" t="s">
        <v>37</v>
      </c>
      <c r="L4" s="265" t="s">
        <v>90</v>
      </c>
    </row>
    <row r="5" spans="1:12" ht="22.5" customHeight="1">
      <c r="A5" s="265"/>
      <c r="B5" s="265"/>
      <c r="C5" s="265"/>
      <c r="D5" s="265"/>
      <c r="E5" s="265" t="s">
        <v>6</v>
      </c>
      <c r="F5" s="265" t="s">
        <v>7</v>
      </c>
      <c r="G5" s="265"/>
      <c r="H5" s="265"/>
      <c r="I5" s="265"/>
      <c r="J5" s="265" t="s">
        <v>8</v>
      </c>
      <c r="K5" s="265"/>
      <c r="L5" s="265"/>
    </row>
    <row r="6" spans="1:12" ht="35.25" customHeight="1">
      <c r="A6" s="265"/>
      <c r="B6" s="265"/>
      <c r="C6" s="265"/>
      <c r="D6" s="265"/>
      <c r="E6" s="265"/>
      <c r="F6" s="267" t="s">
        <v>9</v>
      </c>
      <c r="G6" s="267"/>
      <c r="H6" s="267"/>
      <c r="I6" s="268" t="s">
        <v>10</v>
      </c>
      <c r="J6" s="265"/>
      <c r="K6" s="265"/>
      <c r="L6" s="265"/>
    </row>
    <row r="7" spans="1:12" ht="17.25" customHeight="1">
      <c r="A7" s="265"/>
      <c r="B7" s="265"/>
      <c r="C7" s="265"/>
      <c r="D7" s="265"/>
      <c r="E7" s="265"/>
      <c r="F7" s="269" t="s">
        <v>11</v>
      </c>
      <c r="G7" s="265" t="s">
        <v>12</v>
      </c>
      <c r="H7" s="265"/>
      <c r="I7" s="268"/>
      <c r="J7" s="265"/>
      <c r="K7" s="265"/>
      <c r="L7" s="265"/>
    </row>
    <row r="8" spans="1:12" ht="69" customHeight="1">
      <c r="A8" s="265"/>
      <c r="B8" s="265"/>
      <c r="C8" s="265"/>
      <c r="D8" s="265"/>
      <c r="E8" s="265"/>
      <c r="F8" s="269"/>
      <c r="G8" s="111" t="s">
        <v>13</v>
      </c>
      <c r="H8" s="112" t="s">
        <v>14</v>
      </c>
      <c r="I8" s="268"/>
      <c r="J8" s="265"/>
      <c r="K8" s="265"/>
      <c r="L8" s="265"/>
    </row>
    <row r="9" spans="1:12">
      <c r="A9" s="111">
        <v>1</v>
      </c>
      <c r="B9" s="113">
        <v>2</v>
      </c>
      <c r="C9" s="114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4">
        <v>11</v>
      </c>
      <c r="L9" s="114">
        <v>12</v>
      </c>
    </row>
    <row r="10" spans="1:12" ht="23.25" customHeight="1">
      <c r="A10" s="271" t="s">
        <v>91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</row>
    <row r="11" spans="1:12" ht="20.25" customHeight="1">
      <c r="A11" s="272" t="s">
        <v>92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</row>
    <row r="12" spans="1:12" ht="51.75" customHeight="1">
      <c r="A12" s="273" t="s">
        <v>93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</row>
    <row r="13" spans="1:12" ht="20.100000000000001" customHeight="1">
      <c r="A13" s="274" t="s">
        <v>42</v>
      </c>
      <c r="B13" s="275" t="s">
        <v>94</v>
      </c>
      <c r="C13" s="115">
        <v>2017</v>
      </c>
      <c r="D13" s="116">
        <f>I13</f>
        <v>9.9600000000000009</v>
      </c>
      <c r="E13" s="228" t="s">
        <v>16</v>
      </c>
      <c r="F13" s="228" t="s">
        <v>16</v>
      </c>
      <c r="G13" s="228" t="s">
        <v>16</v>
      </c>
      <c r="H13" s="228" t="s">
        <v>16</v>
      </c>
      <c r="I13" s="116">
        <v>9.9600000000000009</v>
      </c>
      <c r="J13" s="121" t="s">
        <v>16</v>
      </c>
      <c r="K13" s="276" t="s">
        <v>95</v>
      </c>
      <c r="L13" s="277" t="s">
        <v>96</v>
      </c>
    </row>
    <row r="14" spans="1:12" ht="20.100000000000001" customHeight="1">
      <c r="A14" s="274"/>
      <c r="B14" s="275"/>
      <c r="C14" s="115">
        <v>2018</v>
      </c>
      <c r="D14" s="117">
        <v>8.3309999999999995</v>
      </c>
      <c r="E14" s="228" t="s">
        <v>16</v>
      </c>
      <c r="F14" s="228" t="s">
        <v>16</v>
      </c>
      <c r="G14" s="228" t="s">
        <v>16</v>
      </c>
      <c r="H14" s="228" t="s">
        <v>16</v>
      </c>
      <c r="I14" s="117">
        <v>8.3309999999999995</v>
      </c>
      <c r="J14" s="121" t="s">
        <v>16</v>
      </c>
      <c r="K14" s="276"/>
      <c r="L14" s="277"/>
    </row>
    <row r="15" spans="1:12" ht="20.100000000000001" customHeight="1">
      <c r="A15" s="274"/>
      <c r="B15" s="275"/>
      <c r="C15" s="118">
        <v>2019</v>
      </c>
      <c r="D15" s="119">
        <v>0</v>
      </c>
      <c r="E15" s="229" t="s">
        <v>16</v>
      </c>
      <c r="F15" s="229" t="s">
        <v>16</v>
      </c>
      <c r="G15" s="229" t="s">
        <v>16</v>
      </c>
      <c r="H15" s="229" t="s">
        <v>16</v>
      </c>
      <c r="I15" s="119">
        <v>0</v>
      </c>
      <c r="J15" s="121" t="s">
        <v>16</v>
      </c>
      <c r="K15" s="276"/>
      <c r="L15" s="277"/>
    </row>
    <row r="16" spans="1:12" ht="20.100000000000001" customHeight="1">
      <c r="A16" s="274"/>
      <c r="B16" s="275"/>
      <c r="C16" s="115">
        <v>2020</v>
      </c>
      <c r="D16" s="116">
        <v>0</v>
      </c>
      <c r="E16" s="228" t="s">
        <v>16</v>
      </c>
      <c r="F16" s="228" t="s">
        <v>16</v>
      </c>
      <c r="G16" s="228" t="s">
        <v>16</v>
      </c>
      <c r="H16" s="228" t="s">
        <v>16</v>
      </c>
      <c r="I16" s="116">
        <v>0</v>
      </c>
      <c r="J16" s="121" t="s">
        <v>16</v>
      </c>
      <c r="K16" s="276"/>
      <c r="L16" s="277"/>
    </row>
    <row r="17" spans="1:12" ht="20.100000000000001" customHeight="1">
      <c r="A17" s="274"/>
      <c r="B17" s="275"/>
      <c r="C17" s="115">
        <v>2021</v>
      </c>
      <c r="D17" s="116">
        <v>0</v>
      </c>
      <c r="E17" s="228" t="s">
        <v>16</v>
      </c>
      <c r="F17" s="228" t="s">
        <v>16</v>
      </c>
      <c r="G17" s="228" t="s">
        <v>16</v>
      </c>
      <c r="H17" s="228" t="s">
        <v>16</v>
      </c>
      <c r="I17" s="116">
        <v>0</v>
      </c>
      <c r="J17" s="121" t="s">
        <v>16</v>
      </c>
      <c r="K17" s="276"/>
      <c r="L17" s="277"/>
    </row>
    <row r="18" spans="1:12" ht="20.100000000000001" customHeight="1">
      <c r="A18" s="274"/>
      <c r="B18" s="275"/>
      <c r="C18" s="115">
        <v>2022</v>
      </c>
      <c r="D18" s="116">
        <v>0</v>
      </c>
      <c r="E18" s="228" t="s">
        <v>16</v>
      </c>
      <c r="F18" s="228" t="s">
        <v>16</v>
      </c>
      <c r="G18" s="228" t="s">
        <v>16</v>
      </c>
      <c r="H18" s="228" t="s">
        <v>16</v>
      </c>
      <c r="I18" s="116">
        <v>0</v>
      </c>
      <c r="J18" s="121" t="s">
        <v>16</v>
      </c>
      <c r="K18" s="276"/>
      <c r="L18" s="277"/>
    </row>
    <row r="19" spans="1:12" ht="20.100000000000001" customHeight="1">
      <c r="A19" s="274"/>
      <c r="B19" s="275"/>
      <c r="C19" s="115">
        <v>2023</v>
      </c>
      <c r="D19" s="116">
        <f>I19</f>
        <v>0</v>
      </c>
      <c r="E19" s="228" t="s">
        <v>16</v>
      </c>
      <c r="F19" s="228" t="s">
        <v>16</v>
      </c>
      <c r="G19" s="228" t="s">
        <v>16</v>
      </c>
      <c r="H19" s="228" t="s">
        <v>16</v>
      </c>
      <c r="I19" s="116">
        <v>0</v>
      </c>
      <c r="J19" s="121" t="s">
        <v>16</v>
      </c>
      <c r="K19" s="276"/>
      <c r="L19" s="277"/>
    </row>
    <row r="20" spans="1:12" ht="20.100000000000001" customHeight="1">
      <c r="A20" s="274"/>
      <c r="B20" s="275"/>
      <c r="C20" s="115">
        <v>2024</v>
      </c>
      <c r="D20" s="116">
        <f>I20</f>
        <v>0</v>
      </c>
      <c r="E20" s="228" t="s">
        <v>16</v>
      </c>
      <c r="F20" s="228" t="s">
        <v>16</v>
      </c>
      <c r="G20" s="228" t="s">
        <v>16</v>
      </c>
      <c r="H20" s="228" t="s">
        <v>16</v>
      </c>
      <c r="I20" s="116">
        <v>0</v>
      </c>
      <c r="J20" s="121" t="s">
        <v>16</v>
      </c>
      <c r="K20" s="276"/>
      <c r="L20" s="277"/>
    </row>
    <row r="21" spans="1:12" ht="20.100000000000001" customHeight="1">
      <c r="A21" s="266" t="s">
        <v>46</v>
      </c>
      <c r="B21" s="261" t="s">
        <v>97</v>
      </c>
      <c r="C21" s="115">
        <v>2017</v>
      </c>
      <c r="D21" s="116">
        <f>I21</f>
        <v>10</v>
      </c>
      <c r="E21" s="228" t="s">
        <v>16</v>
      </c>
      <c r="F21" s="228" t="s">
        <v>16</v>
      </c>
      <c r="G21" s="228" t="s">
        <v>16</v>
      </c>
      <c r="H21" s="228" t="s">
        <v>16</v>
      </c>
      <c r="I21" s="116">
        <v>10</v>
      </c>
      <c r="J21" s="121" t="s">
        <v>16</v>
      </c>
      <c r="K21" s="276"/>
      <c r="L21" s="277"/>
    </row>
    <row r="22" spans="1:12" ht="20.100000000000001" customHeight="1">
      <c r="A22" s="266"/>
      <c r="B22" s="261"/>
      <c r="C22" s="115">
        <v>2018</v>
      </c>
      <c r="D22" s="116">
        <v>10</v>
      </c>
      <c r="E22" s="228" t="s">
        <v>16</v>
      </c>
      <c r="F22" s="228" t="s">
        <v>16</v>
      </c>
      <c r="G22" s="228" t="s">
        <v>16</v>
      </c>
      <c r="H22" s="228" t="s">
        <v>16</v>
      </c>
      <c r="I22" s="116">
        <v>10</v>
      </c>
      <c r="J22" s="121" t="s">
        <v>16</v>
      </c>
      <c r="K22" s="276"/>
      <c r="L22" s="277"/>
    </row>
    <row r="23" spans="1:12" ht="20.100000000000001" customHeight="1">
      <c r="A23" s="266"/>
      <c r="B23" s="261"/>
      <c r="C23" s="118">
        <v>2019</v>
      </c>
      <c r="D23" s="119">
        <v>0</v>
      </c>
      <c r="E23" s="228" t="s">
        <v>16</v>
      </c>
      <c r="F23" s="228" t="s">
        <v>16</v>
      </c>
      <c r="G23" s="228" t="s">
        <v>16</v>
      </c>
      <c r="H23" s="228" t="s">
        <v>16</v>
      </c>
      <c r="I23" s="119">
        <v>0</v>
      </c>
      <c r="J23" s="121" t="s">
        <v>16</v>
      </c>
      <c r="K23" s="276"/>
      <c r="L23" s="277"/>
    </row>
    <row r="24" spans="1:12" ht="20.100000000000001" customHeight="1">
      <c r="A24" s="266"/>
      <c r="B24" s="261"/>
      <c r="C24" s="115">
        <v>2020</v>
      </c>
      <c r="D24" s="116">
        <v>0</v>
      </c>
      <c r="E24" s="228" t="s">
        <v>16</v>
      </c>
      <c r="F24" s="228" t="s">
        <v>16</v>
      </c>
      <c r="G24" s="228" t="s">
        <v>16</v>
      </c>
      <c r="H24" s="228" t="s">
        <v>16</v>
      </c>
      <c r="I24" s="116">
        <v>0</v>
      </c>
      <c r="J24" s="121"/>
      <c r="K24" s="276"/>
      <c r="L24" s="277"/>
    </row>
    <row r="25" spans="1:12" ht="20.100000000000001" customHeight="1">
      <c r="A25" s="266"/>
      <c r="B25" s="261"/>
      <c r="C25" s="115">
        <v>2021</v>
      </c>
      <c r="D25" s="116">
        <v>0</v>
      </c>
      <c r="E25" s="228" t="s">
        <v>16</v>
      </c>
      <c r="F25" s="228" t="s">
        <v>16</v>
      </c>
      <c r="G25" s="228" t="s">
        <v>16</v>
      </c>
      <c r="H25" s="228" t="s">
        <v>16</v>
      </c>
      <c r="I25" s="116">
        <v>0</v>
      </c>
      <c r="J25" s="121" t="s">
        <v>16</v>
      </c>
      <c r="K25" s="276"/>
      <c r="L25" s="277"/>
    </row>
    <row r="26" spans="1:12" ht="20.100000000000001" customHeight="1">
      <c r="A26" s="266"/>
      <c r="B26" s="261"/>
      <c r="C26" s="115">
        <v>2022</v>
      </c>
      <c r="D26" s="116">
        <v>0</v>
      </c>
      <c r="E26" s="228" t="s">
        <v>16</v>
      </c>
      <c r="F26" s="228" t="s">
        <v>16</v>
      </c>
      <c r="G26" s="228" t="s">
        <v>16</v>
      </c>
      <c r="H26" s="228" t="s">
        <v>16</v>
      </c>
      <c r="I26" s="116">
        <v>0</v>
      </c>
      <c r="J26" s="121" t="s">
        <v>16</v>
      </c>
      <c r="K26" s="276"/>
      <c r="L26" s="277"/>
    </row>
    <row r="27" spans="1:12" ht="20.100000000000001" customHeight="1">
      <c r="A27" s="266"/>
      <c r="B27" s="261"/>
      <c r="C27" s="118">
        <v>2023</v>
      </c>
      <c r="D27" s="119">
        <f>I27</f>
        <v>0</v>
      </c>
      <c r="E27" s="229" t="s">
        <v>16</v>
      </c>
      <c r="F27" s="229" t="s">
        <v>16</v>
      </c>
      <c r="G27" s="229" t="s">
        <v>16</v>
      </c>
      <c r="H27" s="229" t="s">
        <v>16</v>
      </c>
      <c r="I27" s="119">
        <v>0</v>
      </c>
      <c r="J27" s="121" t="s">
        <v>16</v>
      </c>
      <c r="K27" s="276"/>
      <c r="L27" s="277"/>
    </row>
    <row r="28" spans="1:12" ht="20.100000000000001" customHeight="1">
      <c r="A28" s="266"/>
      <c r="B28" s="261"/>
      <c r="C28" s="118">
        <v>2024</v>
      </c>
      <c r="D28" s="119">
        <v>0</v>
      </c>
      <c r="E28" s="229" t="s">
        <v>16</v>
      </c>
      <c r="F28" s="229" t="s">
        <v>16</v>
      </c>
      <c r="G28" s="229" t="s">
        <v>16</v>
      </c>
      <c r="H28" s="229" t="s">
        <v>16</v>
      </c>
      <c r="I28" s="119">
        <v>0</v>
      </c>
      <c r="J28" s="121" t="s">
        <v>16</v>
      </c>
      <c r="K28" s="276"/>
      <c r="L28" s="277"/>
    </row>
    <row r="29" spans="1:12" ht="20.100000000000001" customHeight="1">
      <c r="A29" s="266" t="s">
        <v>50</v>
      </c>
      <c r="B29" s="261" t="s">
        <v>98</v>
      </c>
      <c r="C29" s="118">
        <v>2017</v>
      </c>
      <c r="D29" s="119">
        <f>I29</f>
        <v>20.04</v>
      </c>
      <c r="E29" s="229" t="s">
        <v>16</v>
      </c>
      <c r="F29" s="229" t="s">
        <v>16</v>
      </c>
      <c r="G29" s="229" t="s">
        <v>16</v>
      </c>
      <c r="H29" s="229" t="s">
        <v>16</v>
      </c>
      <c r="I29" s="119">
        <v>20.04</v>
      </c>
      <c r="J29" s="121" t="s">
        <v>16</v>
      </c>
      <c r="K29" s="261" t="s">
        <v>79</v>
      </c>
      <c r="L29" s="278" t="s">
        <v>99</v>
      </c>
    </row>
    <row r="30" spans="1:12" ht="20.100000000000001" customHeight="1">
      <c r="A30" s="266"/>
      <c r="B30" s="261"/>
      <c r="C30" s="115">
        <v>2018</v>
      </c>
      <c r="D30" s="116">
        <v>20.04</v>
      </c>
      <c r="E30" s="228" t="s">
        <v>16</v>
      </c>
      <c r="F30" s="228" t="s">
        <v>16</v>
      </c>
      <c r="G30" s="228" t="s">
        <v>16</v>
      </c>
      <c r="H30" s="228" t="s">
        <v>16</v>
      </c>
      <c r="I30" s="116">
        <v>20.04</v>
      </c>
      <c r="J30" s="121" t="s">
        <v>16</v>
      </c>
      <c r="K30" s="261"/>
      <c r="L30" s="278"/>
    </row>
    <row r="31" spans="1:12" ht="20.100000000000001" customHeight="1">
      <c r="A31" s="266"/>
      <c r="B31" s="261"/>
      <c r="C31" s="118">
        <v>2019</v>
      </c>
      <c r="D31" s="119">
        <v>0</v>
      </c>
      <c r="E31" s="229" t="s">
        <v>16</v>
      </c>
      <c r="F31" s="229" t="s">
        <v>16</v>
      </c>
      <c r="G31" s="229" t="s">
        <v>16</v>
      </c>
      <c r="H31" s="229" t="s">
        <v>16</v>
      </c>
      <c r="I31" s="119">
        <v>0</v>
      </c>
      <c r="J31" s="121" t="s">
        <v>16</v>
      </c>
      <c r="K31" s="261"/>
      <c r="L31" s="278"/>
    </row>
    <row r="32" spans="1:12" ht="20.100000000000001" customHeight="1">
      <c r="A32" s="266"/>
      <c r="B32" s="261"/>
      <c r="C32" s="115">
        <v>2020</v>
      </c>
      <c r="D32" s="116">
        <v>0</v>
      </c>
      <c r="E32" s="228" t="s">
        <v>16</v>
      </c>
      <c r="F32" s="228" t="s">
        <v>16</v>
      </c>
      <c r="G32" s="228" t="s">
        <v>16</v>
      </c>
      <c r="H32" s="228" t="s">
        <v>16</v>
      </c>
      <c r="I32" s="116">
        <v>0</v>
      </c>
      <c r="J32" s="121" t="s">
        <v>16</v>
      </c>
      <c r="K32" s="261"/>
      <c r="L32" s="278"/>
    </row>
    <row r="33" spans="1:12" ht="20.100000000000001" customHeight="1">
      <c r="A33" s="266"/>
      <c r="B33" s="261"/>
      <c r="C33" s="115">
        <v>2021</v>
      </c>
      <c r="D33" s="116">
        <v>0</v>
      </c>
      <c r="E33" s="228" t="s">
        <v>16</v>
      </c>
      <c r="F33" s="228" t="s">
        <v>16</v>
      </c>
      <c r="G33" s="228" t="s">
        <v>16</v>
      </c>
      <c r="H33" s="228" t="s">
        <v>16</v>
      </c>
      <c r="I33" s="116">
        <v>0</v>
      </c>
      <c r="J33" s="121" t="s">
        <v>16</v>
      </c>
      <c r="K33" s="261"/>
      <c r="L33" s="278"/>
    </row>
    <row r="34" spans="1:12" ht="20.100000000000001" customHeight="1">
      <c r="A34" s="266"/>
      <c r="B34" s="261"/>
      <c r="C34" s="115">
        <v>2022</v>
      </c>
      <c r="D34" s="116">
        <v>0</v>
      </c>
      <c r="E34" s="228" t="s">
        <v>16</v>
      </c>
      <c r="F34" s="228" t="s">
        <v>16</v>
      </c>
      <c r="G34" s="228" t="s">
        <v>16</v>
      </c>
      <c r="H34" s="228" t="s">
        <v>16</v>
      </c>
      <c r="I34" s="116">
        <v>0</v>
      </c>
      <c r="J34" s="121" t="s">
        <v>16</v>
      </c>
      <c r="K34" s="261"/>
      <c r="L34" s="278"/>
    </row>
    <row r="35" spans="1:12" ht="20.100000000000001" customHeight="1">
      <c r="A35" s="266"/>
      <c r="B35" s="261"/>
      <c r="C35" s="115">
        <v>2023</v>
      </c>
      <c r="D35" s="116">
        <f>I35</f>
        <v>0</v>
      </c>
      <c r="E35" s="228" t="s">
        <v>16</v>
      </c>
      <c r="F35" s="228" t="s">
        <v>16</v>
      </c>
      <c r="G35" s="228" t="s">
        <v>16</v>
      </c>
      <c r="H35" s="228" t="s">
        <v>16</v>
      </c>
      <c r="I35" s="116">
        <v>0</v>
      </c>
      <c r="J35" s="121" t="s">
        <v>16</v>
      </c>
      <c r="K35" s="261"/>
      <c r="L35" s="278"/>
    </row>
    <row r="36" spans="1:12" ht="20.100000000000001" customHeight="1">
      <c r="A36" s="266"/>
      <c r="B36" s="261"/>
      <c r="C36" s="115">
        <v>2024</v>
      </c>
      <c r="D36" s="116">
        <v>0</v>
      </c>
      <c r="E36" s="228" t="s">
        <v>16</v>
      </c>
      <c r="F36" s="228" t="s">
        <v>16</v>
      </c>
      <c r="G36" s="228" t="s">
        <v>16</v>
      </c>
      <c r="H36" s="228" t="s">
        <v>16</v>
      </c>
      <c r="I36" s="116">
        <v>0</v>
      </c>
      <c r="J36" s="121" t="s">
        <v>16</v>
      </c>
      <c r="K36" s="261"/>
      <c r="L36" s="278"/>
    </row>
    <row r="37" spans="1:12" ht="30" customHeight="1">
      <c r="A37" s="266" t="s">
        <v>55</v>
      </c>
      <c r="B37" s="254" t="s">
        <v>100</v>
      </c>
      <c r="C37" s="255" t="s">
        <v>19</v>
      </c>
      <c r="D37" s="270" t="s">
        <v>16</v>
      </c>
      <c r="E37" s="270" t="s">
        <v>16</v>
      </c>
      <c r="F37" s="270" t="s">
        <v>16</v>
      </c>
      <c r="G37" s="270" t="s">
        <v>16</v>
      </c>
      <c r="H37" s="270" t="s">
        <v>16</v>
      </c>
      <c r="I37" s="270" t="s">
        <v>16</v>
      </c>
      <c r="J37" s="270" t="s">
        <v>16</v>
      </c>
      <c r="K37" s="261" t="s">
        <v>101</v>
      </c>
      <c r="L37" s="278"/>
    </row>
    <row r="38" spans="1:12" ht="9" customHeight="1">
      <c r="A38" s="266"/>
      <c r="B38" s="254"/>
      <c r="C38" s="255"/>
      <c r="D38" s="279"/>
      <c r="E38" s="279"/>
      <c r="F38" s="270"/>
      <c r="G38" s="270"/>
      <c r="H38" s="270"/>
      <c r="I38" s="270"/>
      <c r="J38" s="270"/>
      <c r="K38" s="261"/>
      <c r="L38" s="278"/>
    </row>
    <row r="39" spans="1:12" ht="18" customHeight="1">
      <c r="A39" s="266"/>
      <c r="B39" s="254"/>
      <c r="C39" s="255"/>
      <c r="D39" s="279"/>
      <c r="E39" s="279"/>
      <c r="F39" s="270"/>
      <c r="G39" s="270"/>
      <c r="H39" s="270"/>
      <c r="I39" s="270"/>
      <c r="J39" s="270"/>
      <c r="K39" s="261"/>
      <c r="L39" s="278"/>
    </row>
    <row r="40" spans="1:12" ht="18" customHeight="1">
      <c r="A40" s="266"/>
      <c r="B40" s="254"/>
      <c r="C40" s="255"/>
      <c r="D40" s="279"/>
      <c r="E40" s="270"/>
      <c r="F40" s="270"/>
      <c r="G40" s="270"/>
      <c r="H40" s="270"/>
      <c r="I40" s="270"/>
      <c r="J40" s="270"/>
      <c r="K40" s="261"/>
      <c r="L40" s="278"/>
    </row>
    <row r="41" spans="1:12" ht="30" customHeight="1">
      <c r="A41" s="266" t="s">
        <v>59</v>
      </c>
      <c r="B41" s="254" t="s">
        <v>102</v>
      </c>
      <c r="C41" s="280" t="s">
        <v>19</v>
      </c>
      <c r="D41" s="270" t="s">
        <v>16</v>
      </c>
      <c r="E41" s="270" t="s">
        <v>16</v>
      </c>
      <c r="F41" s="270" t="s">
        <v>16</v>
      </c>
      <c r="G41" s="270" t="s">
        <v>16</v>
      </c>
      <c r="H41" s="270" t="s">
        <v>16</v>
      </c>
      <c r="I41" s="270" t="s">
        <v>16</v>
      </c>
      <c r="J41" s="270" t="s">
        <v>16</v>
      </c>
      <c r="K41" s="261" t="s">
        <v>79</v>
      </c>
      <c r="L41" s="278"/>
    </row>
    <row r="42" spans="1:12" ht="30" customHeight="1">
      <c r="A42" s="266"/>
      <c r="B42" s="254"/>
      <c r="C42" s="280"/>
      <c r="D42" s="270"/>
      <c r="E42" s="270"/>
      <c r="F42" s="270"/>
      <c r="G42" s="270"/>
      <c r="H42" s="270"/>
      <c r="I42" s="270"/>
      <c r="J42" s="270"/>
      <c r="K42" s="261"/>
      <c r="L42" s="278"/>
    </row>
    <row r="43" spans="1:12" ht="31.5" customHeight="1">
      <c r="A43" s="266"/>
      <c r="B43" s="254"/>
      <c r="C43" s="280"/>
      <c r="D43" s="270"/>
      <c r="E43" s="270"/>
      <c r="F43" s="270"/>
      <c r="G43" s="270"/>
      <c r="H43" s="270"/>
      <c r="I43" s="270"/>
      <c r="J43" s="270"/>
      <c r="K43" s="261"/>
      <c r="L43" s="278"/>
    </row>
    <row r="44" spans="1:12" ht="15" customHeight="1">
      <c r="A44" s="266" t="s">
        <v>63</v>
      </c>
      <c r="B44" s="254" t="s">
        <v>103</v>
      </c>
      <c r="C44" s="280" t="s">
        <v>19</v>
      </c>
      <c r="D44" s="270" t="s">
        <v>16</v>
      </c>
      <c r="E44" s="270" t="s">
        <v>16</v>
      </c>
      <c r="F44" s="270" t="s">
        <v>16</v>
      </c>
      <c r="G44" s="270" t="s">
        <v>16</v>
      </c>
      <c r="H44" s="270" t="s">
        <v>16</v>
      </c>
      <c r="I44" s="270" t="s">
        <v>16</v>
      </c>
      <c r="J44" s="270" t="s">
        <v>16</v>
      </c>
      <c r="K44" s="261" t="s">
        <v>79</v>
      </c>
      <c r="L44" s="278"/>
    </row>
    <row r="45" spans="1:12" ht="16.5" customHeight="1">
      <c r="A45" s="266"/>
      <c r="B45" s="254"/>
      <c r="C45" s="280"/>
      <c r="D45" s="270"/>
      <c r="E45" s="270"/>
      <c r="F45" s="270"/>
      <c r="G45" s="270"/>
      <c r="H45" s="270"/>
      <c r="I45" s="270"/>
      <c r="J45" s="270"/>
      <c r="K45" s="261"/>
      <c r="L45" s="278"/>
    </row>
    <row r="46" spans="1:12" ht="39" customHeight="1">
      <c r="A46" s="266"/>
      <c r="B46" s="254"/>
      <c r="C46" s="280"/>
      <c r="D46" s="270"/>
      <c r="E46" s="270"/>
      <c r="F46" s="270"/>
      <c r="G46" s="270"/>
      <c r="H46" s="270"/>
      <c r="I46" s="270"/>
      <c r="J46" s="270"/>
      <c r="K46" s="261"/>
      <c r="L46" s="278"/>
    </row>
    <row r="47" spans="1:12" ht="24.95" customHeight="1">
      <c r="A47" s="266" t="s">
        <v>67</v>
      </c>
      <c r="B47" s="254" t="s">
        <v>104</v>
      </c>
      <c r="C47" s="281" t="s">
        <v>19</v>
      </c>
      <c r="D47" s="152" t="s">
        <v>16</v>
      </c>
      <c r="E47" s="152" t="s">
        <v>16</v>
      </c>
      <c r="F47" s="152" t="s">
        <v>16</v>
      </c>
      <c r="G47" s="152" t="s">
        <v>16</v>
      </c>
      <c r="H47" s="152" t="s">
        <v>16</v>
      </c>
      <c r="I47" s="152" t="s">
        <v>16</v>
      </c>
      <c r="J47" s="152" t="s">
        <v>16</v>
      </c>
      <c r="K47" s="261" t="s">
        <v>73</v>
      </c>
      <c r="L47" s="278" t="s">
        <v>105</v>
      </c>
    </row>
    <row r="48" spans="1:12" ht="24.95" customHeight="1">
      <c r="A48" s="266"/>
      <c r="B48" s="254"/>
      <c r="C48" s="281"/>
      <c r="D48" s="121" t="s">
        <v>16</v>
      </c>
      <c r="E48" s="121" t="s">
        <v>16</v>
      </c>
      <c r="F48" s="121" t="s">
        <v>16</v>
      </c>
      <c r="G48" s="121" t="s">
        <v>16</v>
      </c>
      <c r="H48" s="121" t="s">
        <v>16</v>
      </c>
      <c r="I48" s="121" t="s">
        <v>16</v>
      </c>
      <c r="J48" s="121" t="s">
        <v>16</v>
      </c>
      <c r="K48" s="261"/>
      <c r="L48" s="278"/>
    </row>
    <row r="49" spans="1:12" ht="24.95" customHeight="1">
      <c r="A49" s="266"/>
      <c r="B49" s="254"/>
      <c r="C49" s="281"/>
      <c r="D49" s="121" t="s">
        <v>16</v>
      </c>
      <c r="E49" s="121" t="s">
        <v>16</v>
      </c>
      <c r="F49" s="121" t="s">
        <v>16</v>
      </c>
      <c r="G49" s="121" t="s">
        <v>16</v>
      </c>
      <c r="H49" s="121" t="s">
        <v>16</v>
      </c>
      <c r="I49" s="121" t="s">
        <v>16</v>
      </c>
      <c r="J49" s="121" t="s">
        <v>16</v>
      </c>
      <c r="K49" s="261"/>
      <c r="L49" s="278"/>
    </row>
    <row r="50" spans="1:12" ht="24.95" customHeight="1">
      <c r="A50" s="266"/>
      <c r="B50" s="254"/>
      <c r="C50" s="281"/>
      <c r="D50" s="121" t="s">
        <v>16</v>
      </c>
      <c r="E50" s="121" t="s">
        <v>16</v>
      </c>
      <c r="F50" s="121" t="s">
        <v>16</v>
      </c>
      <c r="G50" s="121" t="s">
        <v>16</v>
      </c>
      <c r="H50" s="121" t="s">
        <v>16</v>
      </c>
      <c r="I50" s="121" t="s">
        <v>16</v>
      </c>
      <c r="J50" s="121" t="s">
        <v>16</v>
      </c>
      <c r="K50" s="261"/>
      <c r="L50" s="278"/>
    </row>
    <row r="51" spans="1:12" ht="51.75" customHeight="1">
      <c r="A51" s="266" t="s">
        <v>71</v>
      </c>
      <c r="B51" s="82" t="s">
        <v>106</v>
      </c>
      <c r="C51" s="115" t="s">
        <v>19</v>
      </c>
      <c r="D51" s="228" t="s">
        <v>16</v>
      </c>
      <c r="E51" s="228" t="s">
        <v>16</v>
      </c>
      <c r="F51" s="228" t="s">
        <v>16</v>
      </c>
      <c r="G51" s="228" t="s">
        <v>16</v>
      </c>
      <c r="H51" s="228" t="s">
        <v>16</v>
      </c>
      <c r="I51" s="228" t="s">
        <v>16</v>
      </c>
      <c r="J51" s="121" t="s">
        <v>16</v>
      </c>
      <c r="K51" s="261" t="s">
        <v>107</v>
      </c>
      <c r="L51" s="282" t="s">
        <v>108</v>
      </c>
    </row>
    <row r="52" spans="1:12" ht="20.100000000000001" customHeight="1">
      <c r="A52" s="266"/>
      <c r="B52" s="261" t="s">
        <v>305</v>
      </c>
      <c r="C52" s="115">
        <v>2017</v>
      </c>
      <c r="D52" s="117">
        <f>H52+I52</f>
        <v>149.47399999999999</v>
      </c>
      <c r="E52" s="116" t="s">
        <v>16</v>
      </c>
      <c r="F52" s="116">
        <v>142</v>
      </c>
      <c r="G52" s="116" t="s">
        <v>16</v>
      </c>
      <c r="H52" s="116">
        <v>142</v>
      </c>
      <c r="I52" s="117">
        <v>7.4740000000000002</v>
      </c>
      <c r="J52" s="117" t="s">
        <v>16</v>
      </c>
      <c r="K52" s="261"/>
      <c r="L52" s="282"/>
    </row>
    <row r="53" spans="1:12" ht="20.100000000000001" customHeight="1">
      <c r="A53" s="266"/>
      <c r="B53" s="261"/>
      <c r="C53" s="115">
        <v>2018</v>
      </c>
      <c r="D53" s="116" t="s">
        <v>16</v>
      </c>
      <c r="E53" s="116" t="s">
        <v>16</v>
      </c>
      <c r="F53" s="116" t="s">
        <v>16</v>
      </c>
      <c r="G53" s="116" t="s">
        <v>16</v>
      </c>
      <c r="H53" s="116" t="s">
        <v>16</v>
      </c>
      <c r="I53" s="116" t="s">
        <v>16</v>
      </c>
      <c r="J53" s="117" t="s">
        <v>16</v>
      </c>
      <c r="K53" s="261"/>
      <c r="L53" s="282"/>
    </row>
    <row r="54" spans="1:12" ht="20.100000000000001" customHeight="1">
      <c r="A54" s="266"/>
      <c r="B54" s="261"/>
      <c r="C54" s="115">
        <v>2019</v>
      </c>
      <c r="D54" s="116" t="s">
        <v>16</v>
      </c>
      <c r="E54" s="116" t="s">
        <v>16</v>
      </c>
      <c r="F54" s="116" t="s">
        <v>16</v>
      </c>
      <c r="G54" s="116" t="s">
        <v>16</v>
      </c>
      <c r="H54" s="116" t="s">
        <v>16</v>
      </c>
      <c r="I54" s="116" t="s">
        <v>16</v>
      </c>
      <c r="J54" s="117" t="s">
        <v>16</v>
      </c>
      <c r="K54" s="261"/>
      <c r="L54" s="282"/>
    </row>
    <row r="55" spans="1:12" ht="20.100000000000001" customHeight="1">
      <c r="A55" s="266"/>
      <c r="B55" s="261"/>
      <c r="C55" s="115">
        <v>2020</v>
      </c>
      <c r="D55" s="117">
        <f>H55+I55</f>
        <v>164.37</v>
      </c>
      <c r="E55" s="116"/>
      <c r="F55" s="116">
        <v>143</v>
      </c>
      <c r="G55" s="116" t="s">
        <v>16</v>
      </c>
      <c r="H55" s="116">
        <v>143</v>
      </c>
      <c r="I55" s="117">
        <v>21.37</v>
      </c>
      <c r="J55" s="117" t="s">
        <v>16</v>
      </c>
      <c r="K55" s="261"/>
      <c r="L55" s="282"/>
    </row>
    <row r="56" spans="1:12" ht="20.100000000000001" customHeight="1">
      <c r="A56" s="266"/>
      <c r="B56" s="261"/>
      <c r="C56" s="115">
        <v>2021</v>
      </c>
      <c r="D56" s="117" t="s">
        <v>16</v>
      </c>
      <c r="E56" s="116" t="s">
        <v>16</v>
      </c>
      <c r="F56" s="116" t="s">
        <v>16</v>
      </c>
      <c r="G56" s="116" t="s">
        <v>16</v>
      </c>
      <c r="H56" s="116" t="s">
        <v>16</v>
      </c>
      <c r="I56" s="117" t="s">
        <v>16</v>
      </c>
      <c r="J56" s="117" t="s">
        <v>16</v>
      </c>
      <c r="K56" s="261"/>
      <c r="L56" s="282"/>
    </row>
    <row r="57" spans="1:12" ht="20.100000000000001" customHeight="1">
      <c r="A57" s="266"/>
      <c r="B57" s="261"/>
      <c r="C57" s="115">
        <v>2022</v>
      </c>
      <c r="D57" s="117" t="s">
        <v>16</v>
      </c>
      <c r="E57" s="117" t="s">
        <v>16</v>
      </c>
      <c r="F57" s="117" t="s">
        <v>16</v>
      </c>
      <c r="G57" s="117" t="s">
        <v>16</v>
      </c>
      <c r="H57" s="117" t="s">
        <v>16</v>
      </c>
      <c r="I57" s="117" t="s">
        <v>16</v>
      </c>
      <c r="J57" s="117" t="s">
        <v>16</v>
      </c>
      <c r="K57" s="261"/>
      <c r="L57" s="282"/>
    </row>
    <row r="58" spans="1:12" ht="20.100000000000001" customHeight="1">
      <c r="A58" s="266"/>
      <c r="B58" s="261"/>
      <c r="C58" s="115">
        <v>2023</v>
      </c>
      <c r="D58" s="117">
        <f>F58+I58</f>
        <v>164.36799999999999</v>
      </c>
      <c r="E58" s="117" t="s">
        <v>16</v>
      </c>
      <c r="F58" s="117">
        <f>H58</f>
        <v>143</v>
      </c>
      <c r="G58" s="117" t="s">
        <v>16</v>
      </c>
      <c r="H58" s="117">
        <v>143</v>
      </c>
      <c r="I58" s="117">
        <v>21.367999999999999</v>
      </c>
      <c r="J58" s="117" t="s">
        <v>16</v>
      </c>
      <c r="K58" s="261"/>
      <c r="L58" s="282"/>
    </row>
    <row r="59" spans="1:12" ht="20.100000000000001" customHeight="1">
      <c r="A59" s="266"/>
      <c r="B59" s="261"/>
      <c r="C59" s="115">
        <v>2024</v>
      </c>
      <c r="D59" s="121" t="s">
        <v>16</v>
      </c>
      <c r="E59" s="121" t="s">
        <v>16</v>
      </c>
      <c r="F59" s="121" t="s">
        <v>16</v>
      </c>
      <c r="G59" s="121" t="s">
        <v>16</v>
      </c>
      <c r="H59" s="121" t="s">
        <v>16</v>
      </c>
      <c r="I59" s="121" t="s">
        <v>16</v>
      </c>
      <c r="J59" s="121" t="s">
        <v>16</v>
      </c>
      <c r="K59" s="261"/>
      <c r="L59" s="282"/>
    </row>
    <row r="60" spans="1:12" ht="32.25" customHeight="1">
      <c r="A60" s="266" t="s">
        <v>75</v>
      </c>
      <c r="B60" s="254" t="s">
        <v>109</v>
      </c>
      <c r="C60" s="281" t="s">
        <v>19</v>
      </c>
      <c r="D60" s="121" t="s">
        <v>16</v>
      </c>
      <c r="E60" s="121" t="s">
        <v>16</v>
      </c>
      <c r="F60" s="121" t="s">
        <v>16</v>
      </c>
      <c r="G60" s="121" t="s">
        <v>16</v>
      </c>
      <c r="H60" s="121" t="s">
        <v>16</v>
      </c>
      <c r="I60" s="121" t="s">
        <v>16</v>
      </c>
      <c r="J60" s="121" t="s">
        <v>16</v>
      </c>
      <c r="K60" s="261" t="s">
        <v>110</v>
      </c>
      <c r="L60" s="278" t="s">
        <v>111</v>
      </c>
    </row>
    <row r="61" spans="1:12" ht="33.75" customHeight="1">
      <c r="A61" s="266"/>
      <c r="B61" s="254"/>
      <c r="C61" s="281"/>
      <c r="D61" s="121" t="s">
        <v>16</v>
      </c>
      <c r="E61" s="121" t="s">
        <v>16</v>
      </c>
      <c r="F61" s="121" t="s">
        <v>16</v>
      </c>
      <c r="G61" s="121" t="s">
        <v>16</v>
      </c>
      <c r="H61" s="121" t="s">
        <v>16</v>
      </c>
      <c r="I61" s="121" t="s">
        <v>16</v>
      </c>
      <c r="J61" s="121" t="s">
        <v>16</v>
      </c>
      <c r="K61" s="261"/>
      <c r="L61" s="278"/>
    </row>
    <row r="62" spans="1:12" ht="27" customHeight="1">
      <c r="A62" s="266"/>
      <c r="B62" s="254"/>
      <c r="C62" s="281"/>
      <c r="D62" s="121" t="s">
        <v>16</v>
      </c>
      <c r="E62" s="121" t="s">
        <v>16</v>
      </c>
      <c r="F62" s="121" t="s">
        <v>16</v>
      </c>
      <c r="G62" s="121" t="s">
        <v>16</v>
      </c>
      <c r="H62" s="121" t="s">
        <v>16</v>
      </c>
      <c r="I62" s="121" t="s">
        <v>16</v>
      </c>
      <c r="J62" s="121" t="s">
        <v>16</v>
      </c>
      <c r="K62" s="261"/>
      <c r="L62" s="278"/>
    </row>
    <row r="63" spans="1:12" ht="20.100000000000001" customHeight="1">
      <c r="A63" s="283" t="s">
        <v>77</v>
      </c>
      <c r="B63" s="283" t="s">
        <v>112</v>
      </c>
      <c r="C63" s="77">
        <v>2017</v>
      </c>
      <c r="D63" s="86">
        <v>87.339860000000002</v>
      </c>
      <c r="E63" s="78" t="s">
        <v>16</v>
      </c>
      <c r="F63" s="78" t="s">
        <v>16</v>
      </c>
      <c r="G63" s="78" t="s">
        <v>16</v>
      </c>
      <c r="H63" s="117" t="s">
        <v>16</v>
      </c>
      <c r="I63" s="86">
        <v>87.339860000000002</v>
      </c>
      <c r="J63" s="117" t="s">
        <v>16</v>
      </c>
      <c r="K63" s="283" t="s">
        <v>73</v>
      </c>
      <c r="L63" s="284"/>
    </row>
    <row r="64" spans="1:12" ht="20.100000000000001" customHeight="1">
      <c r="A64" s="283"/>
      <c r="B64" s="283"/>
      <c r="C64" s="77">
        <v>2018</v>
      </c>
      <c r="D64" s="97" t="s">
        <v>16</v>
      </c>
      <c r="E64" s="97" t="s">
        <v>16</v>
      </c>
      <c r="F64" s="97" t="s">
        <v>16</v>
      </c>
      <c r="G64" s="97" t="s">
        <v>16</v>
      </c>
      <c r="H64" s="121" t="s">
        <v>16</v>
      </c>
      <c r="I64" s="97" t="s">
        <v>16</v>
      </c>
      <c r="J64" s="93" t="s">
        <v>16</v>
      </c>
      <c r="K64" s="283"/>
      <c r="L64" s="284"/>
    </row>
    <row r="65" spans="1:12" ht="20.100000000000001" customHeight="1">
      <c r="A65" s="283"/>
      <c r="B65" s="283"/>
      <c r="C65" s="77">
        <v>2019</v>
      </c>
      <c r="D65" s="97" t="s">
        <v>16</v>
      </c>
      <c r="E65" s="97" t="s">
        <v>16</v>
      </c>
      <c r="F65" s="97" t="s">
        <v>16</v>
      </c>
      <c r="G65" s="97" t="s">
        <v>16</v>
      </c>
      <c r="H65" s="121" t="s">
        <v>16</v>
      </c>
      <c r="I65" s="97" t="s">
        <v>16</v>
      </c>
      <c r="J65" s="93" t="s">
        <v>16</v>
      </c>
      <c r="K65" s="283"/>
      <c r="L65" s="284"/>
    </row>
    <row r="66" spans="1:12" ht="20.100000000000001" customHeight="1">
      <c r="A66" s="283"/>
      <c r="B66" s="283"/>
      <c r="C66" s="77">
        <v>2020</v>
      </c>
      <c r="D66" s="97" t="s">
        <v>16</v>
      </c>
      <c r="E66" s="97" t="s">
        <v>16</v>
      </c>
      <c r="F66" s="97" t="s">
        <v>16</v>
      </c>
      <c r="G66" s="97" t="s">
        <v>16</v>
      </c>
      <c r="H66" s="121" t="s">
        <v>16</v>
      </c>
      <c r="I66" s="97" t="s">
        <v>16</v>
      </c>
      <c r="J66" s="97" t="s">
        <v>16</v>
      </c>
      <c r="K66" s="283"/>
      <c r="L66" s="284"/>
    </row>
    <row r="67" spans="1:12" ht="20.100000000000001" customHeight="1">
      <c r="A67" s="283"/>
      <c r="B67" s="283"/>
      <c r="C67" s="77">
        <v>2021</v>
      </c>
      <c r="D67" s="97" t="s">
        <v>16</v>
      </c>
      <c r="E67" s="97" t="s">
        <v>16</v>
      </c>
      <c r="F67" s="97" t="s">
        <v>16</v>
      </c>
      <c r="G67" s="97" t="s">
        <v>16</v>
      </c>
      <c r="H67" s="97" t="s">
        <v>16</v>
      </c>
      <c r="I67" s="97" t="s">
        <v>16</v>
      </c>
      <c r="J67" s="93" t="s">
        <v>16</v>
      </c>
      <c r="K67" s="283"/>
      <c r="L67" s="284"/>
    </row>
    <row r="68" spans="1:12" ht="20.100000000000001" customHeight="1">
      <c r="A68" s="283"/>
      <c r="B68" s="283"/>
      <c r="C68" s="77">
        <v>2022</v>
      </c>
      <c r="D68" s="97" t="s">
        <v>16</v>
      </c>
      <c r="E68" s="97" t="s">
        <v>16</v>
      </c>
      <c r="F68" s="97" t="s">
        <v>16</v>
      </c>
      <c r="G68" s="97" t="s">
        <v>16</v>
      </c>
      <c r="H68" s="97" t="s">
        <v>16</v>
      </c>
      <c r="I68" s="97" t="s">
        <v>16</v>
      </c>
      <c r="J68" s="97" t="s">
        <v>16</v>
      </c>
      <c r="K68" s="283"/>
      <c r="L68" s="284"/>
    </row>
    <row r="69" spans="1:12" ht="20.100000000000001" customHeight="1">
      <c r="A69" s="283"/>
      <c r="B69" s="283"/>
      <c r="C69" s="77">
        <v>2023</v>
      </c>
      <c r="D69" s="97" t="s">
        <v>16</v>
      </c>
      <c r="E69" s="97" t="s">
        <v>16</v>
      </c>
      <c r="F69" s="97" t="s">
        <v>16</v>
      </c>
      <c r="G69" s="97" t="s">
        <v>16</v>
      </c>
      <c r="H69" s="97" t="s">
        <v>16</v>
      </c>
      <c r="I69" s="97" t="s">
        <v>16</v>
      </c>
      <c r="J69" s="97" t="s">
        <v>16</v>
      </c>
      <c r="K69" s="283"/>
      <c r="L69" s="284"/>
    </row>
    <row r="70" spans="1:12" ht="20.100000000000001" customHeight="1">
      <c r="A70" s="283"/>
      <c r="B70" s="283"/>
      <c r="C70" s="89">
        <v>2024</v>
      </c>
      <c r="D70" s="230" t="s">
        <v>16</v>
      </c>
      <c r="E70" s="230" t="s">
        <v>16</v>
      </c>
      <c r="F70" s="230" t="s">
        <v>16</v>
      </c>
      <c r="G70" s="230" t="s">
        <v>16</v>
      </c>
      <c r="H70" s="230" t="s">
        <v>16</v>
      </c>
      <c r="I70" s="230" t="s">
        <v>16</v>
      </c>
      <c r="J70" s="230" t="s">
        <v>16</v>
      </c>
      <c r="K70" s="283"/>
      <c r="L70" s="284"/>
    </row>
    <row r="71" spans="1:12" ht="20.100000000000001" customHeight="1">
      <c r="A71" s="285" t="s">
        <v>86</v>
      </c>
      <c r="B71" s="285"/>
      <c r="C71" s="123">
        <v>2017</v>
      </c>
      <c r="D71" s="124">
        <f>D63+D52+D29+D21+D13</f>
        <v>276.81385999999998</v>
      </c>
      <c r="E71" s="125" t="s">
        <v>16</v>
      </c>
      <c r="F71" s="125">
        <v>142</v>
      </c>
      <c r="G71" s="125" t="s">
        <v>16</v>
      </c>
      <c r="H71" s="125">
        <f>H52</f>
        <v>142</v>
      </c>
      <c r="I71" s="124">
        <f>I63+I52+I29+I21+I13</f>
        <v>134.81386000000001</v>
      </c>
      <c r="J71" s="126" t="s">
        <v>16</v>
      </c>
      <c r="K71" s="265"/>
      <c r="L71" s="265"/>
    </row>
    <row r="72" spans="1:12" ht="20.100000000000001" customHeight="1">
      <c r="A72" s="285"/>
      <c r="B72" s="285"/>
      <c r="C72" s="123">
        <v>2018</v>
      </c>
      <c r="D72" s="126">
        <f>D30+D22+D14</f>
        <v>38.370999999999995</v>
      </c>
      <c r="E72" s="125" t="s">
        <v>16</v>
      </c>
      <c r="F72" s="125" t="s">
        <v>16</v>
      </c>
      <c r="G72" s="125" t="s">
        <v>16</v>
      </c>
      <c r="H72" s="125" t="s">
        <v>16</v>
      </c>
      <c r="I72" s="126">
        <v>38.371000000000002</v>
      </c>
      <c r="J72" s="126" t="s">
        <v>16</v>
      </c>
      <c r="K72" s="265"/>
      <c r="L72" s="265"/>
    </row>
    <row r="73" spans="1:12" ht="20.100000000000001" customHeight="1">
      <c r="A73" s="285"/>
      <c r="B73" s="285"/>
      <c r="C73" s="127">
        <v>2019</v>
      </c>
      <c r="D73" s="125">
        <f>D31+D23+D15</f>
        <v>0</v>
      </c>
      <c r="E73" s="125" t="s">
        <v>16</v>
      </c>
      <c r="F73" s="125" t="s">
        <v>16</v>
      </c>
      <c r="G73" s="125" t="s">
        <v>16</v>
      </c>
      <c r="H73" s="125" t="s">
        <v>16</v>
      </c>
      <c r="I73" s="125">
        <f>D73</f>
        <v>0</v>
      </c>
      <c r="J73" s="126" t="s">
        <v>16</v>
      </c>
      <c r="K73" s="265"/>
      <c r="L73" s="265"/>
    </row>
    <row r="74" spans="1:12" ht="20.100000000000001" customHeight="1">
      <c r="A74" s="285"/>
      <c r="B74" s="285"/>
      <c r="C74" s="123">
        <v>2020</v>
      </c>
      <c r="D74" s="223">
        <f>H74+I74</f>
        <v>164.37</v>
      </c>
      <c r="E74" s="223" t="s">
        <v>16</v>
      </c>
      <c r="F74" s="223">
        <f>F55</f>
        <v>143</v>
      </c>
      <c r="G74" s="223" t="s">
        <v>16</v>
      </c>
      <c r="H74" s="223">
        <f>H55</f>
        <v>143</v>
      </c>
      <c r="I74" s="223">
        <f>I16+I24+I32+I55</f>
        <v>21.37</v>
      </c>
      <c r="J74" s="126" t="s">
        <v>16</v>
      </c>
      <c r="K74" s="265"/>
      <c r="L74" s="265"/>
    </row>
    <row r="75" spans="1:12" ht="20.100000000000001" customHeight="1">
      <c r="A75" s="285"/>
      <c r="B75" s="285"/>
      <c r="C75" s="123">
        <v>2021</v>
      </c>
      <c r="D75" s="223">
        <f>D33+D25+D17</f>
        <v>0</v>
      </c>
      <c r="E75" s="223" t="s">
        <v>16</v>
      </c>
      <c r="F75" s="223" t="s">
        <v>16</v>
      </c>
      <c r="G75" s="223" t="s">
        <v>16</v>
      </c>
      <c r="H75" s="223" t="s">
        <v>16</v>
      </c>
      <c r="I75" s="223">
        <f>I33+I25+I17</f>
        <v>0</v>
      </c>
      <c r="J75" s="126" t="s">
        <v>16</v>
      </c>
      <c r="K75" s="265"/>
      <c r="L75" s="265"/>
    </row>
    <row r="76" spans="1:12" ht="20.100000000000001" customHeight="1">
      <c r="A76" s="285"/>
      <c r="B76" s="285"/>
      <c r="C76" s="123">
        <v>2022</v>
      </c>
      <c r="D76" s="223">
        <v>0</v>
      </c>
      <c r="E76" s="223" t="s">
        <v>16</v>
      </c>
      <c r="F76" s="223" t="s">
        <v>16</v>
      </c>
      <c r="G76" s="223" t="s">
        <v>16</v>
      </c>
      <c r="H76" s="223" t="s">
        <v>16</v>
      </c>
      <c r="I76" s="223">
        <v>0</v>
      </c>
      <c r="J76" s="126" t="s">
        <v>16</v>
      </c>
      <c r="K76" s="265"/>
      <c r="L76" s="265"/>
    </row>
    <row r="77" spans="1:12" ht="20.100000000000001" customHeight="1">
      <c r="A77" s="285"/>
      <c r="B77" s="285"/>
      <c r="C77" s="123">
        <v>2023</v>
      </c>
      <c r="D77" s="223">
        <f>I77+H77</f>
        <v>164.36799999999999</v>
      </c>
      <c r="E77" s="223" t="s">
        <v>16</v>
      </c>
      <c r="F77" s="223">
        <f>F58</f>
        <v>143</v>
      </c>
      <c r="G77" s="223" t="s">
        <v>16</v>
      </c>
      <c r="H77" s="223">
        <f>H58</f>
        <v>143</v>
      </c>
      <c r="I77" s="223">
        <f>I19+I27+I35+I58</f>
        <v>21.367999999999999</v>
      </c>
      <c r="J77" s="126" t="s">
        <v>16</v>
      </c>
      <c r="K77" s="265"/>
      <c r="L77" s="265"/>
    </row>
    <row r="78" spans="1:12" ht="20.100000000000001" customHeight="1">
      <c r="A78" s="285"/>
      <c r="B78" s="285"/>
      <c r="C78" s="123">
        <v>2024</v>
      </c>
      <c r="D78" s="125">
        <v>0</v>
      </c>
      <c r="E78" s="125" t="s">
        <v>16</v>
      </c>
      <c r="F78" s="125" t="s">
        <v>16</v>
      </c>
      <c r="G78" s="125" t="s">
        <v>16</v>
      </c>
      <c r="H78" s="125" t="s">
        <v>16</v>
      </c>
      <c r="I78" s="125">
        <v>0</v>
      </c>
      <c r="J78" s="126" t="s">
        <v>16</v>
      </c>
      <c r="K78" s="265"/>
      <c r="L78" s="265"/>
    </row>
    <row r="79" spans="1:12" ht="20.100000000000001" customHeight="1">
      <c r="A79" s="285"/>
      <c r="B79" s="285"/>
      <c r="C79" s="126" t="s">
        <v>19</v>
      </c>
      <c r="D79" s="124">
        <f>D71+D72+D73+D74+D75+D76+D77+D78</f>
        <v>643.9228599999999</v>
      </c>
      <c r="E79" s="125" t="s">
        <v>16</v>
      </c>
      <c r="F79" s="125">
        <f>F71+F74+F77</f>
        <v>428</v>
      </c>
      <c r="G79" s="125" t="s">
        <v>16</v>
      </c>
      <c r="H79" s="125">
        <f>H71+H74+H77</f>
        <v>428</v>
      </c>
      <c r="I79" s="124">
        <f>I71+I72+I73+I74+I75+I76+I77+I78</f>
        <v>215.92286000000001</v>
      </c>
      <c r="J79" s="126" t="s">
        <v>16</v>
      </c>
      <c r="K79" s="265"/>
      <c r="L79" s="265"/>
    </row>
    <row r="80" spans="1:12" ht="15" customHeight="1"/>
    <row r="82" ht="30" customHeight="1"/>
  </sheetData>
  <sheetProtection selectLockedCells="1" selectUnlockedCells="1"/>
  <mergeCells count="83">
    <mergeCell ref="A63:A70"/>
    <mergeCell ref="B63:B70"/>
    <mergeCell ref="K63:K70"/>
    <mergeCell ref="L63:L70"/>
    <mergeCell ref="A71:B79"/>
    <mergeCell ref="K71:L79"/>
    <mergeCell ref="L47:L50"/>
    <mergeCell ref="A51:A59"/>
    <mergeCell ref="K51:K59"/>
    <mergeCell ref="L51:L59"/>
    <mergeCell ref="B52:B59"/>
    <mergeCell ref="A60:A62"/>
    <mergeCell ref="B60:B62"/>
    <mergeCell ref="C60:C62"/>
    <mergeCell ref="K60:K62"/>
    <mergeCell ref="L60:L62"/>
    <mergeCell ref="G44:G46"/>
    <mergeCell ref="H44:H46"/>
    <mergeCell ref="I44:I46"/>
    <mergeCell ref="J44:J46"/>
    <mergeCell ref="K44:K46"/>
    <mergeCell ref="A47:A50"/>
    <mergeCell ref="B47:B50"/>
    <mergeCell ref="C47:C50"/>
    <mergeCell ref="K47:K50"/>
    <mergeCell ref="A44:A46"/>
    <mergeCell ref="B44:B46"/>
    <mergeCell ref="C44:C46"/>
    <mergeCell ref="D44:D46"/>
    <mergeCell ref="E44:E46"/>
    <mergeCell ref="F44:F46"/>
    <mergeCell ref="F41:F43"/>
    <mergeCell ref="C41:C43"/>
    <mergeCell ref="D41:D43"/>
    <mergeCell ref="E41:E43"/>
    <mergeCell ref="H41:H43"/>
    <mergeCell ref="I41:I43"/>
    <mergeCell ref="J41:J43"/>
    <mergeCell ref="K41:K43"/>
    <mergeCell ref="G37:G40"/>
    <mergeCell ref="H37:H40"/>
    <mergeCell ref="I37:I40"/>
    <mergeCell ref="J37:J40"/>
    <mergeCell ref="K37:K40"/>
    <mergeCell ref="A29:A36"/>
    <mergeCell ref="B29:B36"/>
    <mergeCell ref="G41:G43"/>
    <mergeCell ref="K29:K36"/>
    <mergeCell ref="L29:L46"/>
    <mergeCell ref="A37:A40"/>
    <mergeCell ref="B37:B40"/>
    <mergeCell ref="C37:C40"/>
    <mergeCell ref="D37:D40"/>
    <mergeCell ref="E37:E40"/>
    <mergeCell ref="F37:F40"/>
    <mergeCell ref="A41:A43"/>
    <mergeCell ref="B41:B43"/>
    <mergeCell ref="A10:L10"/>
    <mergeCell ref="A11:L11"/>
    <mergeCell ref="A12:L12"/>
    <mergeCell ref="A13:A20"/>
    <mergeCell ref="B13:B20"/>
    <mergeCell ref="K13:K28"/>
    <mergeCell ref="L13:L28"/>
    <mergeCell ref="A21:A28"/>
    <mergeCell ref="B21:B28"/>
    <mergeCell ref="E5:E8"/>
    <mergeCell ref="F5:I5"/>
    <mergeCell ref="J5:J8"/>
    <mergeCell ref="F6:H6"/>
    <mergeCell ref="I6:I8"/>
    <mergeCell ref="F7:F8"/>
    <mergeCell ref="G7:H7"/>
    <mergeCell ref="A1:L1"/>
    <mergeCell ref="A2:L2"/>
    <mergeCell ref="B3:L3"/>
    <mergeCell ref="A4:A8"/>
    <mergeCell ref="B4:B8"/>
    <mergeCell ref="C4:C8"/>
    <mergeCell ref="D4:D8"/>
    <mergeCell ref="E4:J4"/>
    <mergeCell ref="K4:K8"/>
    <mergeCell ref="L4:L8"/>
  </mergeCells>
  <printOptions gridLines="1"/>
  <pageMargins left="0.19652777777777777" right="0.19652777777777777" top="0.19652777777777777" bottom="0.19652777777777777" header="0.51180555555555551" footer="0.51180555555555551"/>
  <pageSetup paperSize="9" scale="53" firstPageNumber="0" orientation="landscape" horizontalDpi="300" verticalDpi="300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7"/>
  </sheetPr>
  <dimension ref="A1:R154"/>
  <sheetViews>
    <sheetView view="pageBreakPreview" topLeftCell="A87" zoomScale="68" zoomScaleSheetLayoutView="68" workbookViewId="0">
      <selection activeCell="F97" sqref="F97"/>
    </sheetView>
  </sheetViews>
  <sheetFormatPr defaultColWidth="9" defaultRowHeight="16.5"/>
  <cols>
    <col min="1" max="1" width="5.140625" style="105" customWidth="1"/>
    <col min="2" max="2" width="103.7109375" style="106" customWidth="1"/>
    <col min="3" max="3" width="15.140625" style="105" customWidth="1"/>
    <col min="4" max="4" width="14.85546875" style="105" customWidth="1"/>
    <col min="5" max="5" width="7.140625" style="105" customWidth="1"/>
    <col min="6" max="6" width="10.5703125" style="105" customWidth="1"/>
    <col min="7" max="7" width="10.28515625" style="105" customWidth="1"/>
    <col min="8" max="8" width="9.7109375" style="105" customWidth="1"/>
    <col min="9" max="9" width="12.7109375" style="105" customWidth="1"/>
    <col min="10" max="10" width="9" style="105"/>
    <col min="11" max="11" width="34.42578125" style="106" customWidth="1"/>
    <col min="12" max="12" width="94.140625" style="128" customWidth="1"/>
    <col min="13" max="16384" width="9" style="106"/>
  </cols>
  <sheetData>
    <row r="1" spans="1:12" ht="22.5" customHeight="1">
      <c r="A1" s="286" t="s">
        <v>113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35.25" customHeight="1">
      <c r="A2" s="287" t="s">
        <v>114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</row>
    <row r="3" spans="1:12" ht="18" customHeight="1">
      <c r="A3" s="265" t="s">
        <v>33</v>
      </c>
      <c r="B3" s="265" t="s">
        <v>34</v>
      </c>
      <c r="C3" s="265" t="s">
        <v>2</v>
      </c>
      <c r="D3" s="265" t="s">
        <v>115</v>
      </c>
      <c r="E3" s="265" t="s">
        <v>36</v>
      </c>
      <c r="F3" s="265"/>
      <c r="G3" s="265"/>
      <c r="H3" s="265"/>
      <c r="I3" s="265"/>
      <c r="J3" s="265" t="s">
        <v>8</v>
      </c>
      <c r="K3" s="265" t="s">
        <v>37</v>
      </c>
      <c r="L3" s="265" t="s">
        <v>38</v>
      </c>
    </row>
    <row r="4" spans="1:12" ht="21.75" customHeight="1">
      <c r="A4" s="265"/>
      <c r="B4" s="265"/>
      <c r="C4" s="265"/>
      <c r="D4" s="265"/>
      <c r="E4" s="265" t="s">
        <v>6</v>
      </c>
      <c r="F4" s="267" t="s">
        <v>7</v>
      </c>
      <c r="G4" s="267"/>
      <c r="H4" s="267"/>
      <c r="I4" s="267"/>
      <c r="J4" s="265"/>
      <c r="K4" s="265"/>
      <c r="L4" s="265"/>
    </row>
    <row r="5" spans="1:12" ht="35.65" customHeight="1">
      <c r="A5" s="265"/>
      <c r="B5" s="265"/>
      <c r="C5" s="265"/>
      <c r="D5" s="265"/>
      <c r="E5" s="265"/>
      <c r="F5" s="265" t="s">
        <v>9</v>
      </c>
      <c r="G5" s="265"/>
      <c r="H5" s="265"/>
      <c r="I5" s="288" t="s">
        <v>10</v>
      </c>
      <c r="J5" s="265"/>
      <c r="K5" s="265"/>
      <c r="L5" s="265"/>
    </row>
    <row r="6" spans="1:12" ht="49.7" customHeight="1">
      <c r="A6" s="265"/>
      <c r="B6" s="265"/>
      <c r="C6" s="265"/>
      <c r="D6" s="265"/>
      <c r="E6" s="265"/>
      <c r="F6" s="265" t="s">
        <v>11</v>
      </c>
      <c r="G6" s="265" t="s">
        <v>12</v>
      </c>
      <c r="H6" s="265"/>
      <c r="I6" s="288"/>
      <c r="J6" s="265"/>
      <c r="K6" s="265"/>
      <c r="L6" s="265"/>
    </row>
    <row r="7" spans="1:12" ht="69.75" customHeight="1">
      <c r="A7" s="265"/>
      <c r="B7" s="265"/>
      <c r="C7" s="265"/>
      <c r="D7" s="265"/>
      <c r="E7" s="265"/>
      <c r="F7" s="265"/>
      <c r="G7" s="109" t="s">
        <v>13</v>
      </c>
      <c r="H7" s="109" t="s">
        <v>14</v>
      </c>
      <c r="I7" s="288"/>
      <c r="J7" s="265"/>
      <c r="K7" s="265"/>
      <c r="L7" s="265"/>
    </row>
    <row r="8" spans="1:12" ht="17.25" customHeight="1">
      <c r="A8" s="111">
        <v>1</v>
      </c>
      <c r="B8" s="113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29"/>
      <c r="K8" s="113">
        <v>11</v>
      </c>
      <c r="L8" s="113">
        <v>12</v>
      </c>
    </row>
    <row r="9" spans="1:12" ht="24.75" customHeight="1">
      <c r="A9" s="285" t="s">
        <v>116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</row>
    <row r="10" spans="1:12" ht="24.75" customHeight="1">
      <c r="A10" s="289" t="s">
        <v>117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</row>
    <row r="11" spans="1:12" ht="60" customHeight="1">
      <c r="A11" s="290" t="s">
        <v>118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</row>
    <row r="12" spans="1:12" ht="27" customHeight="1">
      <c r="A12" s="266" t="s">
        <v>42</v>
      </c>
      <c r="B12" s="261" t="s">
        <v>119</v>
      </c>
      <c r="C12" s="261" t="s">
        <v>19</v>
      </c>
      <c r="D12" s="117" t="s">
        <v>16</v>
      </c>
      <c r="E12" s="117" t="s">
        <v>16</v>
      </c>
      <c r="F12" s="117" t="s">
        <v>16</v>
      </c>
      <c r="G12" s="117" t="s">
        <v>16</v>
      </c>
      <c r="H12" s="117" t="s">
        <v>16</v>
      </c>
      <c r="I12" s="130" t="s">
        <v>16</v>
      </c>
      <c r="J12" s="82" t="s">
        <v>16</v>
      </c>
      <c r="K12" s="261" t="s">
        <v>120</v>
      </c>
      <c r="L12" s="282" t="s">
        <v>121</v>
      </c>
    </row>
    <row r="13" spans="1:12" ht="24.75" customHeight="1">
      <c r="A13" s="266"/>
      <c r="B13" s="261"/>
      <c r="C13" s="261"/>
      <c r="D13" s="117" t="s">
        <v>16</v>
      </c>
      <c r="E13" s="117" t="s">
        <v>16</v>
      </c>
      <c r="F13" s="117" t="s">
        <v>16</v>
      </c>
      <c r="G13" s="117" t="s">
        <v>16</v>
      </c>
      <c r="H13" s="117" t="s">
        <v>16</v>
      </c>
      <c r="I13" s="130" t="s">
        <v>16</v>
      </c>
      <c r="J13" s="82" t="s">
        <v>16</v>
      </c>
      <c r="K13" s="261"/>
      <c r="L13" s="282"/>
    </row>
    <row r="14" spans="1:12" ht="24.75" customHeight="1">
      <c r="A14" s="266"/>
      <c r="B14" s="261"/>
      <c r="C14" s="261"/>
      <c r="D14" s="117" t="s">
        <v>16</v>
      </c>
      <c r="E14" s="117" t="s">
        <v>16</v>
      </c>
      <c r="F14" s="117" t="s">
        <v>16</v>
      </c>
      <c r="G14" s="117" t="s">
        <v>16</v>
      </c>
      <c r="H14" s="117" t="s">
        <v>16</v>
      </c>
      <c r="I14" s="130" t="s">
        <v>16</v>
      </c>
      <c r="J14" s="82" t="s">
        <v>16</v>
      </c>
      <c r="K14" s="261"/>
      <c r="L14" s="282"/>
    </row>
    <row r="15" spans="1:12" ht="27" customHeight="1">
      <c r="A15" s="266"/>
      <c r="B15" s="261"/>
      <c r="C15" s="261"/>
      <c r="D15" s="117" t="s">
        <v>16</v>
      </c>
      <c r="E15" s="117" t="s">
        <v>16</v>
      </c>
      <c r="F15" s="117" t="s">
        <v>16</v>
      </c>
      <c r="G15" s="117" t="s">
        <v>16</v>
      </c>
      <c r="H15" s="117" t="s">
        <v>16</v>
      </c>
      <c r="I15" s="117" t="s">
        <v>16</v>
      </c>
      <c r="J15" s="82" t="s">
        <v>16</v>
      </c>
      <c r="K15" s="261"/>
      <c r="L15" s="282"/>
    </row>
    <row r="16" spans="1:12" ht="13.7" customHeight="1">
      <c r="A16" s="266" t="s">
        <v>46</v>
      </c>
      <c r="B16" s="261" t="s">
        <v>122</v>
      </c>
      <c r="C16" s="261" t="s">
        <v>19</v>
      </c>
      <c r="D16" s="280" t="s">
        <v>16</v>
      </c>
      <c r="E16" s="280" t="s">
        <v>16</v>
      </c>
      <c r="F16" s="280" t="s">
        <v>16</v>
      </c>
      <c r="G16" s="280" t="s">
        <v>16</v>
      </c>
      <c r="H16" s="280" t="s">
        <v>16</v>
      </c>
      <c r="I16" s="280" t="s">
        <v>16</v>
      </c>
      <c r="J16" s="261" t="s">
        <v>16</v>
      </c>
      <c r="K16" s="261" t="s">
        <v>123</v>
      </c>
      <c r="L16" s="282"/>
    </row>
    <row r="17" spans="1:12" ht="12.75" customHeight="1">
      <c r="A17" s="266"/>
      <c r="B17" s="261"/>
      <c r="C17" s="261"/>
      <c r="D17" s="280"/>
      <c r="E17" s="280"/>
      <c r="F17" s="280"/>
      <c r="G17" s="280"/>
      <c r="H17" s="280"/>
      <c r="I17" s="280"/>
      <c r="J17" s="261"/>
      <c r="K17" s="261"/>
      <c r="L17" s="282"/>
    </row>
    <row r="18" spans="1:12" ht="28.5" customHeight="1">
      <c r="A18" s="266"/>
      <c r="B18" s="261"/>
      <c r="C18" s="261"/>
      <c r="D18" s="117" t="s">
        <v>16</v>
      </c>
      <c r="E18" s="117" t="s">
        <v>16</v>
      </c>
      <c r="F18" s="117" t="s">
        <v>16</v>
      </c>
      <c r="G18" s="117" t="s">
        <v>16</v>
      </c>
      <c r="H18" s="117" t="s">
        <v>16</v>
      </c>
      <c r="I18" s="130" t="s">
        <v>16</v>
      </c>
      <c r="J18" s="82"/>
      <c r="K18" s="261"/>
      <c r="L18" s="282"/>
    </row>
    <row r="19" spans="1:12" ht="25.5" customHeight="1">
      <c r="A19" s="266"/>
      <c r="B19" s="261"/>
      <c r="C19" s="261"/>
      <c r="D19" s="117" t="s">
        <v>16</v>
      </c>
      <c r="E19" s="117" t="s">
        <v>16</v>
      </c>
      <c r="F19" s="117" t="s">
        <v>16</v>
      </c>
      <c r="G19" s="117" t="s">
        <v>16</v>
      </c>
      <c r="H19" s="117" t="s">
        <v>16</v>
      </c>
      <c r="I19" s="130" t="s">
        <v>16</v>
      </c>
      <c r="J19" s="82" t="s">
        <v>16</v>
      </c>
      <c r="K19" s="261"/>
      <c r="L19" s="282"/>
    </row>
    <row r="20" spans="1:12" ht="20.25" customHeight="1">
      <c r="A20" s="266"/>
      <c r="B20" s="261"/>
      <c r="C20" s="261"/>
      <c r="D20" s="117" t="s">
        <v>16</v>
      </c>
      <c r="E20" s="117" t="s">
        <v>16</v>
      </c>
      <c r="F20" s="117" t="s">
        <v>16</v>
      </c>
      <c r="G20" s="117" t="s">
        <v>16</v>
      </c>
      <c r="H20" s="117" t="s">
        <v>16</v>
      </c>
      <c r="I20" s="117" t="s">
        <v>16</v>
      </c>
      <c r="J20" s="82" t="s">
        <v>16</v>
      </c>
      <c r="K20" s="261"/>
      <c r="L20" s="282"/>
    </row>
    <row r="21" spans="1:12" ht="28.5" customHeight="1">
      <c r="A21" s="266" t="s">
        <v>50</v>
      </c>
      <c r="B21" s="261" t="s">
        <v>124</v>
      </c>
      <c r="C21" s="261" t="s">
        <v>19</v>
      </c>
      <c r="D21" s="117" t="s">
        <v>16</v>
      </c>
      <c r="E21" s="117" t="s">
        <v>16</v>
      </c>
      <c r="F21" s="117" t="s">
        <v>16</v>
      </c>
      <c r="G21" s="117" t="s">
        <v>16</v>
      </c>
      <c r="H21" s="117" t="s">
        <v>16</v>
      </c>
      <c r="I21" s="130" t="s">
        <v>16</v>
      </c>
      <c r="J21" s="82" t="s">
        <v>16</v>
      </c>
      <c r="K21" s="261" t="s">
        <v>85</v>
      </c>
      <c r="L21" s="282"/>
    </row>
    <row r="22" spans="1:12" ht="27" customHeight="1">
      <c r="A22" s="266"/>
      <c r="B22" s="261"/>
      <c r="C22" s="261"/>
      <c r="D22" s="117" t="s">
        <v>16</v>
      </c>
      <c r="E22" s="117" t="s">
        <v>16</v>
      </c>
      <c r="F22" s="117" t="s">
        <v>16</v>
      </c>
      <c r="G22" s="117" t="s">
        <v>16</v>
      </c>
      <c r="H22" s="117" t="s">
        <v>16</v>
      </c>
      <c r="I22" s="130" t="s">
        <v>16</v>
      </c>
      <c r="J22" s="82" t="s">
        <v>16</v>
      </c>
      <c r="K22" s="261"/>
      <c r="L22" s="282"/>
    </row>
    <row r="23" spans="1:12" ht="21.75" customHeight="1">
      <c r="A23" s="266"/>
      <c r="B23" s="261"/>
      <c r="C23" s="261"/>
      <c r="D23" s="117" t="s">
        <v>16</v>
      </c>
      <c r="E23" s="117" t="s">
        <v>16</v>
      </c>
      <c r="F23" s="117" t="s">
        <v>16</v>
      </c>
      <c r="G23" s="117" t="s">
        <v>16</v>
      </c>
      <c r="H23" s="117" t="s">
        <v>16</v>
      </c>
      <c r="I23" s="130" t="s">
        <v>16</v>
      </c>
      <c r="J23" s="82" t="s">
        <v>16</v>
      </c>
      <c r="K23" s="261"/>
      <c r="L23" s="282"/>
    </row>
    <row r="24" spans="1:12" ht="21" customHeight="1">
      <c r="A24" s="266"/>
      <c r="B24" s="261"/>
      <c r="C24" s="261"/>
      <c r="D24" s="117" t="s">
        <v>16</v>
      </c>
      <c r="E24" s="117" t="s">
        <v>16</v>
      </c>
      <c r="F24" s="117" t="s">
        <v>16</v>
      </c>
      <c r="G24" s="117" t="s">
        <v>16</v>
      </c>
      <c r="H24" s="117" t="s">
        <v>16</v>
      </c>
      <c r="I24" s="117" t="s">
        <v>16</v>
      </c>
      <c r="J24" s="82" t="s">
        <v>16</v>
      </c>
      <c r="K24" s="261"/>
      <c r="L24" s="282"/>
    </row>
    <row r="25" spans="1:12" ht="12.75" customHeight="1">
      <c r="A25" s="266" t="s">
        <v>125</v>
      </c>
      <c r="B25" s="261" t="s">
        <v>126</v>
      </c>
      <c r="C25" s="261">
        <v>2017</v>
      </c>
      <c r="D25" s="291">
        <f>I25</f>
        <v>20</v>
      </c>
      <c r="E25" s="291" t="s">
        <v>16</v>
      </c>
      <c r="F25" s="291" t="s">
        <v>16</v>
      </c>
      <c r="G25" s="291" t="s">
        <v>16</v>
      </c>
      <c r="H25" s="291" t="s">
        <v>16</v>
      </c>
      <c r="I25" s="292">
        <v>20</v>
      </c>
      <c r="J25" s="293" t="s">
        <v>16</v>
      </c>
      <c r="K25" s="261" t="s">
        <v>85</v>
      </c>
      <c r="L25" s="282" t="s">
        <v>127</v>
      </c>
    </row>
    <row r="26" spans="1:12" ht="12" customHeight="1">
      <c r="A26" s="266"/>
      <c r="B26" s="261"/>
      <c r="C26" s="261"/>
      <c r="D26" s="291"/>
      <c r="E26" s="291"/>
      <c r="F26" s="291"/>
      <c r="G26" s="291"/>
      <c r="H26" s="291"/>
      <c r="I26" s="292"/>
      <c r="J26" s="293"/>
      <c r="K26" s="261"/>
      <c r="L26" s="282"/>
    </row>
    <row r="27" spans="1:12" ht="25.5" customHeight="1">
      <c r="A27" s="266"/>
      <c r="B27" s="261"/>
      <c r="C27" s="82">
        <v>2018</v>
      </c>
      <c r="D27" s="116">
        <f>I27</f>
        <v>20</v>
      </c>
      <c r="E27" s="116" t="s">
        <v>16</v>
      </c>
      <c r="F27" s="116" t="s">
        <v>16</v>
      </c>
      <c r="G27" s="116" t="s">
        <v>16</v>
      </c>
      <c r="H27" s="116" t="s">
        <v>16</v>
      </c>
      <c r="I27" s="132">
        <v>20</v>
      </c>
      <c r="J27" s="131" t="s">
        <v>16</v>
      </c>
      <c r="K27" s="261"/>
      <c r="L27" s="282"/>
    </row>
    <row r="28" spans="1:12" ht="24.75" customHeight="1">
      <c r="A28" s="266"/>
      <c r="B28" s="261"/>
      <c r="C28" s="82">
        <v>2019</v>
      </c>
      <c r="D28" s="116">
        <v>30</v>
      </c>
      <c r="E28" s="116" t="s">
        <v>16</v>
      </c>
      <c r="F28" s="116" t="s">
        <v>16</v>
      </c>
      <c r="G28" s="116" t="s">
        <v>16</v>
      </c>
      <c r="H28" s="116" t="s">
        <v>16</v>
      </c>
      <c r="I28" s="133">
        <v>30</v>
      </c>
      <c r="J28" s="131" t="s">
        <v>16</v>
      </c>
      <c r="K28" s="261"/>
      <c r="L28" s="282"/>
    </row>
    <row r="29" spans="1:12" ht="24" customHeight="1">
      <c r="A29" s="266"/>
      <c r="B29" s="261"/>
      <c r="C29" s="82">
        <v>2020</v>
      </c>
      <c r="D29" s="116">
        <v>30</v>
      </c>
      <c r="E29" s="116" t="s">
        <v>16</v>
      </c>
      <c r="F29" s="116" t="s">
        <v>16</v>
      </c>
      <c r="G29" s="116" t="s">
        <v>16</v>
      </c>
      <c r="H29" s="116" t="s">
        <v>16</v>
      </c>
      <c r="I29" s="116">
        <v>30</v>
      </c>
      <c r="J29" s="131" t="s">
        <v>16</v>
      </c>
      <c r="K29" s="261"/>
      <c r="L29" s="282"/>
    </row>
    <row r="30" spans="1:12" ht="24.75" customHeight="1">
      <c r="A30" s="266"/>
      <c r="B30" s="261"/>
      <c r="C30" s="82">
        <v>2021</v>
      </c>
      <c r="D30" s="116">
        <f>I30</f>
        <v>30</v>
      </c>
      <c r="E30" s="116" t="s">
        <v>16</v>
      </c>
      <c r="F30" s="116" t="s">
        <v>16</v>
      </c>
      <c r="G30" s="116" t="s">
        <v>16</v>
      </c>
      <c r="H30" s="116" t="s">
        <v>16</v>
      </c>
      <c r="I30" s="116">
        <v>30</v>
      </c>
      <c r="J30" s="131" t="s">
        <v>16</v>
      </c>
      <c r="K30" s="261"/>
      <c r="L30" s="282"/>
    </row>
    <row r="31" spans="1:12" ht="22.5" customHeight="1">
      <c r="A31" s="266"/>
      <c r="B31" s="261"/>
      <c r="C31" s="82">
        <v>2022</v>
      </c>
      <c r="D31" s="116">
        <f>I31</f>
        <v>30</v>
      </c>
      <c r="E31" s="116" t="s">
        <v>16</v>
      </c>
      <c r="F31" s="116" t="s">
        <v>16</v>
      </c>
      <c r="G31" s="116" t="s">
        <v>16</v>
      </c>
      <c r="H31" s="116" t="s">
        <v>16</v>
      </c>
      <c r="I31" s="116">
        <v>30</v>
      </c>
      <c r="J31" s="131" t="s">
        <v>16</v>
      </c>
      <c r="K31" s="261"/>
      <c r="L31" s="282"/>
    </row>
    <row r="32" spans="1:12" ht="22.5" customHeight="1">
      <c r="A32" s="266"/>
      <c r="B32" s="261"/>
      <c r="C32" s="82">
        <v>2023</v>
      </c>
      <c r="D32" s="116">
        <f>I32</f>
        <v>0</v>
      </c>
      <c r="E32" s="116" t="s">
        <v>16</v>
      </c>
      <c r="F32" s="116" t="s">
        <v>16</v>
      </c>
      <c r="G32" s="116" t="s">
        <v>16</v>
      </c>
      <c r="H32" s="116" t="s">
        <v>16</v>
      </c>
      <c r="I32" s="133">
        <v>0</v>
      </c>
      <c r="J32" s="131" t="s">
        <v>16</v>
      </c>
      <c r="K32" s="261"/>
      <c r="L32" s="282"/>
    </row>
    <row r="33" spans="1:12" ht="22.5" customHeight="1">
      <c r="A33" s="266"/>
      <c r="B33" s="261"/>
      <c r="C33" s="82">
        <v>2024</v>
      </c>
      <c r="D33" s="116">
        <f>I33</f>
        <v>0</v>
      </c>
      <c r="E33" s="116" t="s">
        <v>16</v>
      </c>
      <c r="F33" s="116" t="s">
        <v>16</v>
      </c>
      <c r="G33" s="116" t="s">
        <v>16</v>
      </c>
      <c r="H33" s="116" t="s">
        <v>16</v>
      </c>
      <c r="I33" s="133">
        <v>0</v>
      </c>
      <c r="J33" s="131" t="s">
        <v>16</v>
      </c>
      <c r="K33" s="261"/>
      <c r="L33" s="282"/>
    </row>
    <row r="34" spans="1:12" ht="20.25" customHeight="1">
      <c r="A34" s="266" t="s">
        <v>59</v>
      </c>
      <c r="B34" s="261" t="s">
        <v>128</v>
      </c>
      <c r="C34" s="261" t="s">
        <v>19</v>
      </c>
      <c r="D34" s="117" t="s">
        <v>16</v>
      </c>
      <c r="E34" s="117" t="s">
        <v>16</v>
      </c>
      <c r="F34" s="117" t="s">
        <v>16</v>
      </c>
      <c r="G34" s="116" t="s">
        <v>16</v>
      </c>
      <c r="H34" s="116" t="s">
        <v>16</v>
      </c>
      <c r="I34" s="130" t="s">
        <v>16</v>
      </c>
      <c r="J34" s="131" t="s">
        <v>16</v>
      </c>
      <c r="K34" s="261" t="s">
        <v>79</v>
      </c>
      <c r="L34" s="282" t="s">
        <v>129</v>
      </c>
    </row>
    <row r="35" spans="1:12" ht="17.25" customHeight="1">
      <c r="A35" s="266"/>
      <c r="B35" s="261"/>
      <c r="C35" s="261"/>
      <c r="D35" s="117" t="s">
        <v>16</v>
      </c>
      <c r="E35" s="117" t="s">
        <v>16</v>
      </c>
      <c r="F35" s="117" t="s">
        <v>16</v>
      </c>
      <c r="G35" s="117" t="s">
        <v>16</v>
      </c>
      <c r="H35" s="117" t="s">
        <v>16</v>
      </c>
      <c r="I35" s="130" t="s">
        <v>16</v>
      </c>
      <c r="J35" s="131" t="s">
        <v>16</v>
      </c>
      <c r="K35" s="261"/>
      <c r="L35" s="282"/>
    </row>
    <row r="36" spans="1:12" ht="22.5" customHeight="1">
      <c r="A36" s="266"/>
      <c r="B36" s="261"/>
      <c r="C36" s="261"/>
      <c r="D36" s="117" t="s">
        <v>16</v>
      </c>
      <c r="E36" s="117" t="s">
        <v>16</v>
      </c>
      <c r="F36" s="117" t="s">
        <v>16</v>
      </c>
      <c r="G36" s="117" t="s">
        <v>16</v>
      </c>
      <c r="H36" s="117" t="s">
        <v>16</v>
      </c>
      <c r="I36" s="130" t="s">
        <v>16</v>
      </c>
      <c r="J36" s="131" t="s">
        <v>16</v>
      </c>
      <c r="K36" s="261"/>
      <c r="L36" s="282"/>
    </row>
    <row r="37" spans="1:12" ht="18.75" customHeight="1">
      <c r="A37" s="266"/>
      <c r="B37" s="261"/>
      <c r="C37" s="261"/>
      <c r="D37" s="117" t="s">
        <v>16</v>
      </c>
      <c r="E37" s="117" t="s">
        <v>16</v>
      </c>
      <c r="F37" s="117" t="s">
        <v>16</v>
      </c>
      <c r="G37" s="117" t="s">
        <v>16</v>
      </c>
      <c r="H37" s="117" t="s">
        <v>16</v>
      </c>
      <c r="I37" s="117" t="s">
        <v>16</v>
      </c>
      <c r="J37" s="131" t="s">
        <v>16</v>
      </c>
      <c r="K37" s="261"/>
      <c r="L37" s="282"/>
    </row>
    <row r="38" spans="1:12" ht="18.75" customHeight="1">
      <c r="A38" s="266" t="s">
        <v>63</v>
      </c>
      <c r="B38" s="261" t="s">
        <v>130</v>
      </c>
      <c r="C38" s="261" t="s">
        <v>19</v>
      </c>
      <c r="D38" s="117" t="s">
        <v>16</v>
      </c>
      <c r="E38" s="117"/>
      <c r="F38" s="117" t="s">
        <v>16</v>
      </c>
      <c r="G38" s="117" t="s">
        <v>16</v>
      </c>
      <c r="H38" s="117" t="s">
        <v>16</v>
      </c>
      <c r="I38" s="130" t="s">
        <v>16</v>
      </c>
      <c r="J38" s="131" t="s">
        <v>16</v>
      </c>
      <c r="K38" s="261" t="s">
        <v>79</v>
      </c>
      <c r="L38" s="282"/>
    </row>
    <row r="39" spans="1:12" ht="24" customHeight="1">
      <c r="A39" s="266"/>
      <c r="B39" s="261"/>
      <c r="C39" s="261"/>
      <c r="D39" s="117" t="s">
        <v>16</v>
      </c>
      <c r="E39" s="117" t="s">
        <v>16</v>
      </c>
      <c r="F39" s="117" t="s">
        <v>16</v>
      </c>
      <c r="G39" s="117" t="s">
        <v>16</v>
      </c>
      <c r="H39" s="117" t="s">
        <v>16</v>
      </c>
      <c r="I39" s="130" t="s">
        <v>16</v>
      </c>
      <c r="J39" s="131" t="s">
        <v>16</v>
      </c>
      <c r="K39" s="261"/>
      <c r="L39" s="282"/>
    </row>
    <row r="40" spans="1:12" ht="23.1" customHeight="1">
      <c r="A40" s="266"/>
      <c r="B40" s="261"/>
      <c r="C40" s="261"/>
      <c r="D40" s="117" t="s">
        <v>16</v>
      </c>
      <c r="E40" s="117" t="s">
        <v>16</v>
      </c>
      <c r="F40" s="117" t="s">
        <v>16</v>
      </c>
      <c r="G40" s="117" t="s">
        <v>16</v>
      </c>
      <c r="H40" s="117" t="s">
        <v>16</v>
      </c>
      <c r="I40" s="130" t="s">
        <v>16</v>
      </c>
      <c r="J40" s="131" t="s">
        <v>16</v>
      </c>
      <c r="K40" s="261"/>
      <c r="L40" s="282"/>
    </row>
    <row r="41" spans="1:12" ht="23.1" customHeight="1">
      <c r="A41" s="266"/>
      <c r="B41" s="261"/>
      <c r="C41" s="261"/>
      <c r="D41" s="117" t="s">
        <v>16</v>
      </c>
      <c r="E41" s="117" t="s">
        <v>16</v>
      </c>
      <c r="F41" s="117" t="s">
        <v>16</v>
      </c>
      <c r="G41" s="117" t="s">
        <v>16</v>
      </c>
      <c r="H41" s="117" t="s">
        <v>16</v>
      </c>
      <c r="I41" s="117" t="s">
        <v>16</v>
      </c>
      <c r="J41" s="131" t="s">
        <v>16</v>
      </c>
      <c r="K41" s="261"/>
      <c r="L41" s="282"/>
    </row>
    <row r="42" spans="1:12" ht="25.5" customHeight="1">
      <c r="A42" s="266" t="s">
        <v>67</v>
      </c>
      <c r="B42" s="261" t="s">
        <v>131</v>
      </c>
      <c r="C42" s="82">
        <v>2017</v>
      </c>
      <c r="D42" s="116">
        <v>5</v>
      </c>
      <c r="E42" s="116" t="s">
        <v>16</v>
      </c>
      <c r="F42" s="116" t="s">
        <v>16</v>
      </c>
      <c r="G42" s="116" t="s">
        <v>16</v>
      </c>
      <c r="H42" s="116" t="s">
        <v>16</v>
      </c>
      <c r="I42" s="133">
        <v>5</v>
      </c>
      <c r="J42" s="131" t="s">
        <v>16</v>
      </c>
      <c r="K42" s="261" t="s">
        <v>85</v>
      </c>
      <c r="L42" s="282" t="s">
        <v>132</v>
      </c>
    </row>
    <row r="43" spans="1:12" ht="21.75" customHeight="1">
      <c r="A43" s="266"/>
      <c r="B43" s="261"/>
      <c r="C43" s="82">
        <v>2018</v>
      </c>
      <c r="D43" s="116">
        <f>I43</f>
        <v>5</v>
      </c>
      <c r="E43" s="116" t="s">
        <v>16</v>
      </c>
      <c r="F43" s="116" t="s">
        <v>16</v>
      </c>
      <c r="G43" s="116" t="s">
        <v>16</v>
      </c>
      <c r="H43" s="116" t="s">
        <v>16</v>
      </c>
      <c r="I43" s="133">
        <v>5</v>
      </c>
      <c r="J43" s="131" t="s">
        <v>16</v>
      </c>
      <c r="K43" s="261"/>
      <c r="L43" s="282"/>
    </row>
    <row r="44" spans="1:12" ht="22.7" customHeight="1">
      <c r="A44" s="266"/>
      <c r="B44" s="261"/>
      <c r="C44" s="82">
        <v>2019</v>
      </c>
      <c r="D44" s="116">
        <f>I44</f>
        <v>5</v>
      </c>
      <c r="E44" s="116" t="s">
        <v>16</v>
      </c>
      <c r="F44" s="116" t="s">
        <v>16</v>
      </c>
      <c r="G44" s="116" t="s">
        <v>16</v>
      </c>
      <c r="H44" s="116" t="s">
        <v>16</v>
      </c>
      <c r="I44" s="133">
        <v>5</v>
      </c>
      <c r="J44" s="131" t="s">
        <v>16</v>
      </c>
      <c r="K44" s="261"/>
      <c r="L44" s="282"/>
    </row>
    <row r="45" spans="1:12" ht="22.7" customHeight="1">
      <c r="A45" s="266"/>
      <c r="B45" s="261"/>
      <c r="C45" s="82">
        <v>2020</v>
      </c>
      <c r="D45" s="116">
        <v>5</v>
      </c>
      <c r="E45" s="116" t="s">
        <v>16</v>
      </c>
      <c r="F45" s="116" t="s">
        <v>16</v>
      </c>
      <c r="G45" s="116" t="s">
        <v>16</v>
      </c>
      <c r="H45" s="116" t="s">
        <v>16</v>
      </c>
      <c r="I45" s="116">
        <v>5</v>
      </c>
      <c r="J45" s="131"/>
      <c r="K45" s="261"/>
      <c r="L45" s="282"/>
    </row>
    <row r="46" spans="1:12" ht="22.7" customHeight="1">
      <c r="A46" s="266"/>
      <c r="B46" s="261"/>
      <c r="C46" s="82">
        <v>2021</v>
      </c>
      <c r="D46" s="116">
        <f>I46</f>
        <v>5</v>
      </c>
      <c r="E46" s="116" t="s">
        <v>16</v>
      </c>
      <c r="F46" s="116" t="s">
        <v>16</v>
      </c>
      <c r="G46" s="116" t="s">
        <v>16</v>
      </c>
      <c r="H46" s="116" t="s">
        <v>16</v>
      </c>
      <c r="I46" s="116">
        <v>5</v>
      </c>
      <c r="J46" s="131" t="s">
        <v>16</v>
      </c>
      <c r="K46" s="261"/>
      <c r="L46" s="282"/>
    </row>
    <row r="47" spans="1:12" ht="22.7" customHeight="1">
      <c r="A47" s="266"/>
      <c r="B47" s="261"/>
      <c r="C47" s="82">
        <v>2022</v>
      </c>
      <c r="D47" s="116">
        <f>I47</f>
        <v>5</v>
      </c>
      <c r="E47" s="116" t="s">
        <v>16</v>
      </c>
      <c r="F47" s="116" t="s">
        <v>16</v>
      </c>
      <c r="G47" s="116" t="s">
        <v>16</v>
      </c>
      <c r="H47" s="116" t="s">
        <v>16</v>
      </c>
      <c r="I47" s="116">
        <v>5</v>
      </c>
      <c r="J47" s="131" t="s">
        <v>16</v>
      </c>
      <c r="K47" s="261"/>
      <c r="L47" s="282"/>
    </row>
    <row r="48" spans="1:12" ht="22.7" customHeight="1">
      <c r="A48" s="266"/>
      <c r="B48" s="261"/>
      <c r="C48" s="82">
        <v>2023</v>
      </c>
      <c r="D48" s="116">
        <f>I48</f>
        <v>0</v>
      </c>
      <c r="E48" s="116" t="s">
        <v>16</v>
      </c>
      <c r="F48" s="116" t="s">
        <v>16</v>
      </c>
      <c r="G48" s="116" t="s">
        <v>16</v>
      </c>
      <c r="H48" s="116" t="s">
        <v>16</v>
      </c>
      <c r="I48" s="116">
        <v>0</v>
      </c>
      <c r="J48" s="131"/>
      <c r="K48" s="261"/>
      <c r="L48" s="282"/>
    </row>
    <row r="49" spans="1:12" ht="22.7" customHeight="1">
      <c r="A49" s="266"/>
      <c r="B49" s="261"/>
      <c r="C49" s="82">
        <v>2024</v>
      </c>
      <c r="D49" s="116">
        <f>I49</f>
        <v>0</v>
      </c>
      <c r="E49" s="116" t="s">
        <v>16</v>
      </c>
      <c r="F49" s="116" t="s">
        <v>16</v>
      </c>
      <c r="G49" s="116" t="s">
        <v>16</v>
      </c>
      <c r="H49" s="116" t="s">
        <v>16</v>
      </c>
      <c r="I49" s="116">
        <v>0</v>
      </c>
      <c r="J49" s="131"/>
      <c r="K49" s="261"/>
      <c r="L49" s="282"/>
    </row>
    <row r="50" spans="1:12" ht="21" customHeight="1">
      <c r="A50" s="266" t="s">
        <v>71</v>
      </c>
      <c r="B50" s="261" t="s">
        <v>133</v>
      </c>
      <c r="C50" s="82">
        <v>2017</v>
      </c>
      <c r="D50" s="117">
        <v>2.9420000000000002</v>
      </c>
      <c r="E50" s="116" t="s">
        <v>16</v>
      </c>
      <c r="F50" s="116" t="s">
        <v>16</v>
      </c>
      <c r="G50" s="116" t="s">
        <v>16</v>
      </c>
      <c r="H50" s="116" t="s">
        <v>16</v>
      </c>
      <c r="I50" s="117">
        <v>2.9420000000000002</v>
      </c>
      <c r="J50" s="131" t="s">
        <v>16</v>
      </c>
      <c r="K50" s="261" t="s">
        <v>79</v>
      </c>
      <c r="L50" s="282" t="s">
        <v>134</v>
      </c>
    </row>
    <row r="51" spans="1:12" ht="20.25" customHeight="1">
      <c r="A51" s="266"/>
      <c r="B51" s="261"/>
      <c r="C51" s="82">
        <v>2018</v>
      </c>
      <c r="D51" s="117">
        <v>1.7</v>
      </c>
      <c r="E51" s="116" t="s">
        <v>16</v>
      </c>
      <c r="F51" s="116" t="s">
        <v>16</v>
      </c>
      <c r="G51" s="116" t="s">
        <v>16</v>
      </c>
      <c r="H51" s="116" t="s">
        <v>16</v>
      </c>
      <c r="I51" s="117">
        <v>1.7</v>
      </c>
      <c r="J51" s="131" t="s">
        <v>16</v>
      </c>
      <c r="K51" s="261"/>
      <c r="L51" s="282"/>
    </row>
    <row r="52" spans="1:12" ht="17.25" customHeight="1">
      <c r="A52" s="266"/>
      <c r="B52" s="261"/>
      <c r="C52" s="82">
        <v>2019</v>
      </c>
      <c r="D52" s="116">
        <f>I52</f>
        <v>5</v>
      </c>
      <c r="E52" s="116" t="s">
        <v>16</v>
      </c>
      <c r="F52" s="116" t="s">
        <v>16</v>
      </c>
      <c r="G52" s="116" t="s">
        <v>16</v>
      </c>
      <c r="H52" s="116" t="s">
        <v>16</v>
      </c>
      <c r="I52" s="133">
        <v>5</v>
      </c>
      <c r="J52" s="131" t="s">
        <v>16</v>
      </c>
      <c r="K52" s="261"/>
      <c r="L52" s="282"/>
    </row>
    <row r="53" spans="1:12" ht="25.5" hidden="1" customHeight="1">
      <c r="A53" s="266"/>
      <c r="B53" s="261"/>
      <c r="C53" s="261" t="s">
        <v>135</v>
      </c>
      <c r="D53" s="291" t="s">
        <v>16</v>
      </c>
      <c r="E53" s="291" t="s">
        <v>16</v>
      </c>
      <c r="F53" s="116"/>
      <c r="G53" s="116"/>
      <c r="H53" s="291" t="s">
        <v>16</v>
      </c>
      <c r="I53" s="291" t="s">
        <v>16</v>
      </c>
      <c r="J53" s="293" t="s">
        <v>16</v>
      </c>
      <c r="K53" s="261"/>
      <c r="L53" s="282"/>
    </row>
    <row r="54" spans="1:12" ht="17.25" hidden="1" customHeight="1">
      <c r="A54" s="266"/>
      <c r="B54" s="261"/>
      <c r="C54" s="261"/>
      <c r="D54" s="261"/>
      <c r="E54" s="261"/>
      <c r="F54" s="116"/>
      <c r="G54" s="116"/>
      <c r="H54" s="291"/>
      <c r="I54" s="291"/>
      <c r="J54" s="293"/>
      <c r="K54" s="261"/>
      <c r="L54" s="282"/>
    </row>
    <row r="55" spans="1:12" ht="17.25" hidden="1" customHeight="1">
      <c r="A55" s="266"/>
      <c r="B55" s="261"/>
      <c r="C55" s="261"/>
      <c r="D55" s="261"/>
      <c r="E55" s="261"/>
      <c r="F55" s="116"/>
      <c r="G55" s="116"/>
      <c r="H55" s="291"/>
      <c r="I55" s="291"/>
      <c r="J55" s="293"/>
      <c r="K55" s="261"/>
      <c r="L55" s="282"/>
    </row>
    <row r="56" spans="1:12" ht="17.25" hidden="1" customHeight="1">
      <c r="A56" s="266"/>
      <c r="B56" s="261"/>
      <c r="C56" s="261"/>
      <c r="D56" s="261"/>
      <c r="E56" s="261"/>
      <c r="F56" s="116"/>
      <c r="G56" s="116"/>
      <c r="H56" s="291"/>
      <c r="I56" s="291"/>
      <c r="J56" s="293"/>
      <c r="K56" s="261"/>
      <c r="L56" s="282"/>
    </row>
    <row r="57" spans="1:12" ht="17.25" hidden="1" customHeight="1">
      <c r="A57" s="266"/>
      <c r="B57" s="261"/>
      <c r="C57" s="261"/>
      <c r="D57" s="261"/>
      <c r="E57" s="261"/>
      <c r="F57" s="116"/>
      <c r="G57" s="116"/>
      <c r="H57" s="291"/>
      <c r="I57" s="291"/>
      <c r="J57" s="293"/>
      <c r="K57" s="261"/>
      <c r="L57" s="282"/>
    </row>
    <row r="58" spans="1:12" ht="17.25" hidden="1" customHeight="1">
      <c r="A58" s="266"/>
      <c r="B58" s="261"/>
      <c r="C58" s="261"/>
      <c r="D58" s="261"/>
      <c r="E58" s="261"/>
      <c r="F58" s="116"/>
      <c r="G58" s="116"/>
      <c r="H58" s="291"/>
      <c r="I58" s="291"/>
      <c r="J58" s="293"/>
      <c r="K58" s="261"/>
      <c r="L58" s="282"/>
    </row>
    <row r="59" spans="1:12" ht="17.25" hidden="1" customHeight="1">
      <c r="A59" s="266"/>
      <c r="B59" s="261"/>
      <c r="C59" s="261"/>
      <c r="D59" s="261"/>
      <c r="E59" s="261"/>
      <c r="F59" s="116"/>
      <c r="G59" s="116"/>
      <c r="H59" s="291"/>
      <c r="I59" s="291"/>
      <c r="J59" s="293"/>
      <c r="K59" s="261"/>
      <c r="L59" s="282"/>
    </row>
    <row r="60" spans="1:12" ht="21.75" customHeight="1">
      <c r="A60" s="266"/>
      <c r="B60" s="261"/>
      <c r="C60" s="134">
        <v>2020</v>
      </c>
      <c r="D60" s="135">
        <f t="shared" ref="D60:D68" si="0">I60</f>
        <v>0</v>
      </c>
      <c r="E60" s="136" t="s">
        <v>16</v>
      </c>
      <c r="F60" s="116" t="s">
        <v>16</v>
      </c>
      <c r="G60" s="116" t="s">
        <v>16</v>
      </c>
      <c r="H60" s="136" t="s">
        <v>16</v>
      </c>
      <c r="I60" s="137">
        <v>0</v>
      </c>
      <c r="J60" s="138" t="s">
        <v>16</v>
      </c>
      <c r="K60" s="261"/>
      <c r="L60" s="282"/>
    </row>
    <row r="61" spans="1:12" ht="16.5" customHeight="1">
      <c r="A61" s="266"/>
      <c r="B61" s="261"/>
      <c r="C61" s="82">
        <v>2021</v>
      </c>
      <c r="D61" s="116">
        <f t="shared" si="0"/>
        <v>5</v>
      </c>
      <c r="E61" s="116" t="s">
        <v>16</v>
      </c>
      <c r="F61" s="116" t="s">
        <v>16</v>
      </c>
      <c r="G61" s="116" t="s">
        <v>16</v>
      </c>
      <c r="H61" s="116" t="s">
        <v>16</v>
      </c>
      <c r="I61" s="116">
        <v>5</v>
      </c>
      <c r="J61" s="131" t="s">
        <v>16</v>
      </c>
      <c r="K61" s="261"/>
      <c r="L61" s="282"/>
    </row>
    <row r="62" spans="1:12" ht="16.5" customHeight="1">
      <c r="A62" s="266"/>
      <c r="B62" s="261"/>
      <c r="C62" s="82">
        <v>2022</v>
      </c>
      <c r="D62" s="116">
        <f t="shared" si="0"/>
        <v>0</v>
      </c>
      <c r="E62" s="116" t="s">
        <v>16</v>
      </c>
      <c r="F62" s="116" t="s">
        <v>16</v>
      </c>
      <c r="G62" s="116" t="s">
        <v>16</v>
      </c>
      <c r="H62" s="116" t="s">
        <v>16</v>
      </c>
      <c r="I62" s="116">
        <v>0</v>
      </c>
      <c r="J62" s="131" t="s">
        <v>16</v>
      </c>
      <c r="K62" s="261"/>
      <c r="L62" s="282"/>
    </row>
    <row r="63" spans="1:12" ht="17.25" customHeight="1">
      <c r="A63" s="266"/>
      <c r="B63" s="261"/>
      <c r="C63" s="82">
        <v>2023</v>
      </c>
      <c r="D63" s="116">
        <f t="shared" si="0"/>
        <v>0</v>
      </c>
      <c r="E63" s="116" t="s">
        <v>16</v>
      </c>
      <c r="F63" s="116" t="s">
        <v>16</v>
      </c>
      <c r="G63" s="116" t="s">
        <v>16</v>
      </c>
      <c r="H63" s="116" t="s">
        <v>16</v>
      </c>
      <c r="I63" s="116">
        <v>0</v>
      </c>
      <c r="J63" s="131" t="s">
        <v>16</v>
      </c>
      <c r="K63" s="261"/>
      <c r="L63" s="282"/>
    </row>
    <row r="64" spans="1:12" ht="17.25" customHeight="1">
      <c r="A64" s="266"/>
      <c r="B64" s="261"/>
      <c r="C64" s="82">
        <v>2024</v>
      </c>
      <c r="D64" s="116">
        <f t="shared" si="0"/>
        <v>0</v>
      </c>
      <c r="E64" s="116"/>
      <c r="F64" s="116"/>
      <c r="G64" s="116"/>
      <c r="H64" s="116"/>
      <c r="I64" s="116">
        <v>0</v>
      </c>
      <c r="J64" s="131"/>
      <c r="K64" s="261"/>
      <c r="L64" s="282"/>
    </row>
    <row r="65" spans="1:18" ht="21.75" customHeight="1">
      <c r="A65" s="266" t="s">
        <v>75</v>
      </c>
      <c r="B65" s="261" t="s">
        <v>136</v>
      </c>
      <c r="C65" s="82">
        <v>2017</v>
      </c>
      <c r="D65" s="116">
        <f t="shared" si="0"/>
        <v>0</v>
      </c>
      <c r="E65" s="116" t="s">
        <v>16</v>
      </c>
      <c r="F65" s="116" t="s">
        <v>16</v>
      </c>
      <c r="G65" s="116" t="s">
        <v>16</v>
      </c>
      <c r="H65" s="116" t="s">
        <v>16</v>
      </c>
      <c r="I65" s="116">
        <v>0</v>
      </c>
      <c r="J65" s="131" t="s">
        <v>16</v>
      </c>
      <c r="K65" s="261" t="s">
        <v>79</v>
      </c>
      <c r="L65" s="282" t="s">
        <v>137</v>
      </c>
    </row>
    <row r="66" spans="1:18" ht="22.5" customHeight="1">
      <c r="A66" s="266"/>
      <c r="B66" s="261"/>
      <c r="C66" s="82">
        <v>2018</v>
      </c>
      <c r="D66" s="116">
        <f t="shared" si="0"/>
        <v>0</v>
      </c>
      <c r="E66" s="116" t="s">
        <v>16</v>
      </c>
      <c r="F66" s="116" t="s">
        <v>16</v>
      </c>
      <c r="G66" s="116" t="s">
        <v>16</v>
      </c>
      <c r="H66" s="116" t="s">
        <v>16</v>
      </c>
      <c r="I66" s="116">
        <v>0</v>
      </c>
      <c r="J66" s="131" t="s">
        <v>16</v>
      </c>
      <c r="K66" s="261"/>
      <c r="L66" s="282"/>
    </row>
    <row r="67" spans="1:18" ht="24.75" customHeight="1">
      <c r="A67" s="266"/>
      <c r="B67" s="261"/>
      <c r="C67" s="82">
        <v>2019</v>
      </c>
      <c r="D67" s="116">
        <f t="shared" si="0"/>
        <v>0</v>
      </c>
      <c r="E67" s="116" t="s">
        <v>16</v>
      </c>
      <c r="F67" s="116" t="s">
        <v>16</v>
      </c>
      <c r="G67" s="116" t="s">
        <v>16</v>
      </c>
      <c r="H67" s="116" t="s">
        <v>16</v>
      </c>
      <c r="I67" s="116">
        <v>0</v>
      </c>
      <c r="J67" s="131" t="s">
        <v>16</v>
      </c>
      <c r="K67" s="261"/>
      <c r="L67" s="282"/>
    </row>
    <row r="68" spans="1:18" ht="20.25" customHeight="1">
      <c r="A68" s="266"/>
      <c r="B68" s="261"/>
      <c r="C68" s="82">
        <v>2020</v>
      </c>
      <c r="D68" s="116">
        <f t="shared" si="0"/>
        <v>0</v>
      </c>
      <c r="E68" s="116" t="s">
        <v>16</v>
      </c>
      <c r="F68" s="116" t="s">
        <v>16</v>
      </c>
      <c r="G68" s="116" t="s">
        <v>16</v>
      </c>
      <c r="H68" s="116" t="s">
        <v>16</v>
      </c>
      <c r="I68" s="116">
        <v>0</v>
      </c>
      <c r="J68" s="131" t="s">
        <v>16</v>
      </c>
      <c r="K68" s="261"/>
      <c r="L68" s="282"/>
    </row>
    <row r="69" spans="1:18" ht="25.5" customHeight="1">
      <c r="A69" s="266"/>
      <c r="B69" s="261"/>
      <c r="C69" s="82">
        <v>2021</v>
      </c>
      <c r="D69" s="116">
        <f>H69+I69</f>
        <v>110</v>
      </c>
      <c r="E69" s="116" t="s">
        <v>16</v>
      </c>
      <c r="F69" s="116">
        <v>100</v>
      </c>
      <c r="G69" s="116" t="s">
        <v>16</v>
      </c>
      <c r="H69" s="116">
        <v>100</v>
      </c>
      <c r="I69" s="116">
        <v>10</v>
      </c>
      <c r="J69" s="131" t="s">
        <v>16</v>
      </c>
      <c r="K69" s="261"/>
      <c r="L69" s="282"/>
    </row>
    <row r="70" spans="1:18" ht="21.75" customHeight="1">
      <c r="A70" s="266"/>
      <c r="B70" s="261"/>
      <c r="C70" s="82">
        <v>2022</v>
      </c>
      <c r="D70" s="116">
        <v>0</v>
      </c>
      <c r="E70" s="116" t="s">
        <v>16</v>
      </c>
      <c r="F70" s="116" t="s">
        <v>16</v>
      </c>
      <c r="G70" s="116" t="s">
        <v>16</v>
      </c>
      <c r="H70" s="116" t="s">
        <v>16</v>
      </c>
      <c r="I70" s="116">
        <v>0</v>
      </c>
      <c r="J70" s="16" t="s">
        <v>16</v>
      </c>
      <c r="K70" s="261"/>
      <c r="L70" s="282"/>
    </row>
    <row r="71" spans="1:18" ht="21.75" customHeight="1">
      <c r="A71" s="266"/>
      <c r="B71" s="261"/>
      <c r="C71" s="82">
        <v>2023</v>
      </c>
      <c r="D71" s="116">
        <v>0</v>
      </c>
      <c r="E71" s="116" t="s">
        <v>16</v>
      </c>
      <c r="F71" s="116" t="s">
        <v>16</v>
      </c>
      <c r="G71" s="116" t="s">
        <v>16</v>
      </c>
      <c r="H71" s="116" t="s">
        <v>16</v>
      </c>
      <c r="I71" s="116">
        <v>0</v>
      </c>
      <c r="J71" s="116" t="s">
        <v>16</v>
      </c>
      <c r="K71" s="261"/>
      <c r="L71" s="282"/>
    </row>
    <row r="72" spans="1:18" ht="21.75" customHeight="1">
      <c r="A72" s="266"/>
      <c r="B72" s="261"/>
      <c r="C72" s="82">
        <v>2024</v>
      </c>
      <c r="D72" s="116">
        <v>0</v>
      </c>
      <c r="E72" s="116" t="s">
        <v>16</v>
      </c>
      <c r="F72" s="116" t="s">
        <v>16</v>
      </c>
      <c r="G72" s="116" t="s">
        <v>16</v>
      </c>
      <c r="H72" s="116" t="s">
        <v>16</v>
      </c>
      <c r="I72" s="116">
        <v>0</v>
      </c>
      <c r="J72" s="116" t="s">
        <v>16</v>
      </c>
      <c r="K72" s="261"/>
      <c r="L72" s="282"/>
    </row>
    <row r="73" spans="1:18" ht="26.25" customHeight="1">
      <c r="A73" s="266" t="s">
        <v>77</v>
      </c>
      <c r="B73" s="261" t="s">
        <v>138</v>
      </c>
      <c r="C73" s="82">
        <v>2017</v>
      </c>
      <c r="D73" s="116">
        <v>63</v>
      </c>
      <c r="E73" s="116" t="s">
        <v>16</v>
      </c>
      <c r="F73" s="116" t="s">
        <v>16</v>
      </c>
      <c r="G73" s="116" t="s">
        <v>16</v>
      </c>
      <c r="H73" s="139" t="s">
        <v>16</v>
      </c>
      <c r="I73" s="116">
        <v>3</v>
      </c>
      <c r="J73" s="23">
        <v>60</v>
      </c>
      <c r="K73" s="261" t="s">
        <v>85</v>
      </c>
      <c r="L73" s="282" t="s">
        <v>137</v>
      </c>
      <c r="P73" s="294"/>
      <c r="Q73" s="140"/>
      <c r="R73" s="140"/>
    </row>
    <row r="74" spans="1:18" ht="21" customHeight="1">
      <c r="A74" s="266"/>
      <c r="B74" s="261"/>
      <c r="C74" s="82">
        <v>2018</v>
      </c>
      <c r="D74" s="116">
        <f>I74</f>
        <v>3</v>
      </c>
      <c r="E74" s="116" t="s">
        <v>16</v>
      </c>
      <c r="F74" s="116" t="s">
        <v>16</v>
      </c>
      <c r="G74" s="116" t="s">
        <v>16</v>
      </c>
      <c r="H74" s="139" t="s">
        <v>16</v>
      </c>
      <c r="I74" s="116">
        <v>3</v>
      </c>
      <c r="J74" s="141" t="s">
        <v>16</v>
      </c>
      <c r="K74" s="261"/>
      <c r="L74" s="282"/>
      <c r="P74" s="294"/>
      <c r="Q74" s="140"/>
      <c r="R74" s="140"/>
    </row>
    <row r="75" spans="1:18" ht="22.5" customHeight="1">
      <c r="A75" s="266"/>
      <c r="B75" s="261"/>
      <c r="C75" s="82">
        <v>2019</v>
      </c>
      <c r="D75" s="116">
        <f>I75</f>
        <v>3</v>
      </c>
      <c r="E75" s="116" t="s">
        <v>16</v>
      </c>
      <c r="F75" s="116" t="s">
        <v>16</v>
      </c>
      <c r="G75" s="116" t="s">
        <v>16</v>
      </c>
      <c r="H75" s="139" t="s">
        <v>16</v>
      </c>
      <c r="I75" s="116">
        <v>3</v>
      </c>
      <c r="J75" s="141" t="s">
        <v>16</v>
      </c>
      <c r="K75" s="261"/>
      <c r="L75" s="282"/>
      <c r="P75" s="294"/>
      <c r="Q75" s="140"/>
      <c r="R75" s="140"/>
    </row>
    <row r="76" spans="1:18" ht="21.75" customHeight="1">
      <c r="A76" s="266"/>
      <c r="B76" s="261"/>
      <c r="C76" s="134">
        <v>2020</v>
      </c>
      <c r="D76" s="135">
        <v>3</v>
      </c>
      <c r="E76" s="134" t="s">
        <v>16</v>
      </c>
      <c r="F76" s="116" t="s">
        <v>16</v>
      </c>
      <c r="G76" s="116" t="s">
        <v>16</v>
      </c>
      <c r="H76" s="139" t="s">
        <v>16</v>
      </c>
      <c r="I76" s="137">
        <v>3</v>
      </c>
      <c r="J76" s="142"/>
      <c r="K76" s="261"/>
      <c r="L76" s="282"/>
    </row>
    <row r="77" spans="1:18" ht="24" customHeight="1">
      <c r="A77" s="266"/>
      <c r="B77" s="261"/>
      <c r="C77" s="143">
        <v>2021</v>
      </c>
      <c r="D77" s="144">
        <f>I77</f>
        <v>3</v>
      </c>
      <c r="E77" s="145" t="s">
        <v>16</v>
      </c>
      <c r="F77" s="145" t="s">
        <v>16</v>
      </c>
      <c r="G77" s="145" t="s">
        <v>16</v>
      </c>
      <c r="H77" s="145" t="s">
        <v>16</v>
      </c>
      <c r="I77" s="146">
        <v>3</v>
      </c>
      <c r="J77" s="138" t="s">
        <v>16</v>
      </c>
      <c r="K77" s="261"/>
      <c r="L77" s="282"/>
    </row>
    <row r="78" spans="1:18" ht="22.5" customHeight="1">
      <c r="A78" s="266"/>
      <c r="B78" s="261"/>
      <c r="C78" s="143">
        <v>2022</v>
      </c>
      <c r="D78" s="144">
        <f>I78</f>
        <v>3</v>
      </c>
      <c r="E78" s="145" t="s">
        <v>16</v>
      </c>
      <c r="F78" s="145" t="s">
        <v>16</v>
      </c>
      <c r="G78" s="145" t="s">
        <v>16</v>
      </c>
      <c r="H78" s="145" t="s">
        <v>16</v>
      </c>
      <c r="I78" s="146">
        <v>3</v>
      </c>
      <c r="J78" s="136" t="s">
        <v>16</v>
      </c>
      <c r="K78" s="261"/>
      <c r="L78" s="282"/>
    </row>
    <row r="79" spans="1:18" ht="19.5" customHeight="1">
      <c r="A79" s="266"/>
      <c r="B79" s="261"/>
      <c r="C79" s="147">
        <v>2023</v>
      </c>
      <c r="D79" s="148">
        <f>I79</f>
        <v>0</v>
      </c>
      <c r="E79" s="145" t="s">
        <v>16</v>
      </c>
      <c r="F79" s="145" t="s">
        <v>16</v>
      </c>
      <c r="G79" s="145" t="s">
        <v>16</v>
      </c>
      <c r="H79" s="145" t="s">
        <v>16</v>
      </c>
      <c r="I79" s="149">
        <v>0</v>
      </c>
      <c r="J79" s="150" t="s">
        <v>16</v>
      </c>
      <c r="K79" s="261"/>
      <c r="L79" s="282"/>
    </row>
    <row r="80" spans="1:18" ht="19.5" customHeight="1">
      <c r="A80" s="266"/>
      <c r="B80" s="261"/>
      <c r="C80" s="147">
        <v>2024</v>
      </c>
      <c r="D80" s="148">
        <f>I80</f>
        <v>0</v>
      </c>
      <c r="E80" s="145" t="s">
        <v>16</v>
      </c>
      <c r="F80" s="145" t="s">
        <v>16</v>
      </c>
      <c r="G80" s="145" t="s">
        <v>16</v>
      </c>
      <c r="H80" s="145" t="s">
        <v>16</v>
      </c>
      <c r="I80" s="148">
        <v>0</v>
      </c>
      <c r="J80" s="150"/>
      <c r="K80" s="261"/>
      <c r="L80" s="282"/>
    </row>
    <row r="81" spans="1:15" ht="41.25" customHeight="1">
      <c r="A81" s="151" t="s">
        <v>81</v>
      </c>
      <c r="B81" s="88" t="s">
        <v>139</v>
      </c>
      <c r="C81" s="88" t="s">
        <v>19</v>
      </c>
      <c r="D81" s="152" t="s">
        <v>16</v>
      </c>
      <c r="E81" s="120" t="s">
        <v>16</v>
      </c>
      <c r="F81" s="120" t="s">
        <v>16</v>
      </c>
      <c r="G81" s="120" t="s">
        <v>16</v>
      </c>
      <c r="H81" s="152" t="s">
        <v>16</v>
      </c>
      <c r="I81" s="152" t="s">
        <v>16</v>
      </c>
      <c r="J81" s="88" t="s">
        <v>16</v>
      </c>
      <c r="K81" s="88" t="s">
        <v>85</v>
      </c>
      <c r="L81" s="153" t="s">
        <v>140</v>
      </c>
    </row>
    <row r="82" spans="1:15" ht="48.75" customHeight="1">
      <c r="A82" s="82" t="s">
        <v>83</v>
      </c>
      <c r="B82" s="82" t="s">
        <v>141</v>
      </c>
      <c r="C82" s="82" t="s">
        <v>19</v>
      </c>
      <c r="D82" s="121" t="s">
        <v>16</v>
      </c>
      <c r="E82" s="117" t="s">
        <v>16</v>
      </c>
      <c r="F82" s="117" t="s">
        <v>16</v>
      </c>
      <c r="G82" s="117" t="s">
        <v>16</v>
      </c>
      <c r="H82" s="117" t="s">
        <v>16</v>
      </c>
      <c r="I82" s="117" t="s">
        <v>16</v>
      </c>
      <c r="J82" s="117" t="s">
        <v>16</v>
      </c>
      <c r="K82" s="82" t="s">
        <v>79</v>
      </c>
      <c r="L82" s="82" t="s">
        <v>142</v>
      </c>
    </row>
    <row r="83" spans="1:15" ht="56.25" customHeight="1">
      <c r="A83" s="82" t="s">
        <v>143</v>
      </c>
      <c r="B83" s="82" t="s">
        <v>144</v>
      </c>
      <c r="C83" s="82" t="s">
        <v>19</v>
      </c>
      <c r="D83" s="121" t="s">
        <v>16</v>
      </c>
      <c r="E83" s="117" t="s">
        <v>16</v>
      </c>
      <c r="F83" s="117" t="s">
        <v>16</v>
      </c>
      <c r="G83" s="117" t="s">
        <v>16</v>
      </c>
      <c r="H83" s="121" t="s">
        <v>16</v>
      </c>
      <c r="I83" s="121" t="s">
        <v>16</v>
      </c>
      <c r="J83" s="82" t="s">
        <v>16</v>
      </c>
      <c r="K83" s="82" t="s">
        <v>85</v>
      </c>
      <c r="L83" s="82" t="s">
        <v>145</v>
      </c>
    </row>
    <row r="84" spans="1:15" ht="62.25" customHeight="1">
      <c r="A84" s="82" t="s">
        <v>146</v>
      </c>
      <c r="B84" s="82" t="s">
        <v>147</v>
      </c>
      <c r="C84" s="82" t="s">
        <v>19</v>
      </c>
      <c r="D84" s="121" t="s">
        <v>16</v>
      </c>
      <c r="E84" s="117" t="s">
        <v>16</v>
      </c>
      <c r="F84" s="117" t="s">
        <v>16</v>
      </c>
      <c r="G84" s="117" t="s">
        <v>16</v>
      </c>
      <c r="H84" s="121" t="s">
        <v>16</v>
      </c>
      <c r="I84" s="121" t="s">
        <v>16</v>
      </c>
      <c r="J84" s="82" t="s">
        <v>16</v>
      </c>
      <c r="K84" s="88" t="s">
        <v>85</v>
      </c>
      <c r="L84" s="82" t="s">
        <v>145</v>
      </c>
    </row>
    <row r="85" spans="1:15" ht="57" customHeight="1">
      <c r="A85" s="82" t="s">
        <v>148</v>
      </c>
      <c r="B85" s="154" t="s">
        <v>149</v>
      </c>
      <c r="C85" s="82" t="s">
        <v>19</v>
      </c>
      <c r="D85" s="121" t="s">
        <v>16</v>
      </c>
      <c r="E85" s="117" t="s">
        <v>16</v>
      </c>
      <c r="F85" s="117" t="s">
        <v>16</v>
      </c>
      <c r="G85" s="117" t="s">
        <v>16</v>
      </c>
      <c r="H85" s="121" t="s">
        <v>16</v>
      </c>
      <c r="I85" s="121" t="s">
        <v>16</v>
      </c>
      <c r="J85" s="82" t="s">
        <v>16</v>
      </c>
      <c r="K85" s="82" t="s">
        <v>150</v>
      </c>
      <c r="L85" s="82" t="s">
        <v>137</v>
      </c>
    </row>
    <row r="86" spans="1:15" ht="75.75" customHeight="1">
      <c r="A86" s="82" t="s">
        <v>151</v>
      </c>
      <c r="B86" s="154" t="s">
        <v>152</v>
      </c>
      <c r="C86" s="82" t="s">
        <v>19</v>
      </c>
      <c r="D86" s="121" t="s">
        <v>16</v>
      </c>
      <c r="E86" s="117" t="s">
        <v>16</v>
      </c>
      <c r="F86" s="117" t="s">
        <v>16</v>
      </c>
      <c r="G86" s="117" t="s">
        <v>16</v>
      </c>
      <c r="H86" s="121" t="s">
        <v>16</v>
      </c>
      <c r="I86" s="121" t="s">
        <v>16</v>
      </c>
      <c r="J86" s="82" t="s">
        <v>16</v>
      </c>
      <c r="K86" s="155" t="s">
        <v>150</v>
      </c>
      <c r="L86" s="82" t="s">
        <v>145</v>
      </c>
    </row>
    <row r="87" spans="1:15" ht="194.25" customHeight="1">
      <c r="A87" s="82" t="s">
        <v>153</v>
      </c>
      <c r="B87" s="82" t="s">
        <v>154</v>
      </c>
      <c r="C87" s="82" t="s">
        <v>19</v>
      </c>
      <c r="D87" s="121" t="s">
        <v>16</v>
      </c>
      <c r="E87" s="117" t="s">
        <v>16</v>
      </c>
      <c r="F87" s="117" t="s">
        <v>16</v>
      </c>
      <c r="G87" s="117" t="s">
        <v>16</v>
      </c>
      <c r="H87" s="121" t="s">
        <v>16</v>
      </c>
      <c r="I87" s="121" t="s">
        <v>16</v>
      </c>
      <c r="J87" s="82" t="s">
        <v>16</v>
      </c>
      <c r="K87" s="156" t="s">
        <v>155</v>
      </c>
      <c r="L87" s="82" t="s">
        <v>145</v>
      </c>
    </row>
    <row r="88" spans="1:15" ht="54.75" customHeight="1">
      <c r="A88" s="88" t="s">
        <v>156</v>
      </c>
      <c r="B88" s="88" t="s">
        <v>157</v>
      </c>
      <c r="C88" s="88" t="s">
        <v>19</v>
      </c>
      <c r="D88" s="152" t="s">
        <v>16</v>
      </c>
      <c r="E88" s="120" t="s">
        <v>16</v>
      </c>
      <c r="F88" s="120" t="s">
        <v>16</v>
      </c>
      <c r="G88" s="120" t="s">
        <v>16</v>
      </c>
      <c r="H88" s="152" t="s">
        <v>16</v>
      </c>
      <c r="I88" s="152" t="s">
        <v>16</v>
      </c>
      <c r="J88" s="88" t="s">
        <v>16</v>
      </c>
      <c r="K88" s="88" t="s">
        <v>158</v>
      </c>
      <c r="L88" s="88" t="s">
        <v>145</v>
      </c>
    </row>
    <row r="89" spans="1:15" s="71" customFormat="1" ht="16.5" customHeight="1">
      <c r="A89" s="254" t="s">
        <v>159</v>
      </c>
      <c r="B89" s="254" t="s">
        <v>160</v>
      </c>
      <c r="C89" s="254" t="s">
        <v>19</v>
      </c>
      <c r="D89" s="255" t="s">
        <v>16</v>
      </c>
      <c r="E89" s="255" t="s">
        <v>16</v>
      </c>
      <c r="F89" s="255" t="s">
        <v>16</v>
      </c>
      <c r="G89" s="255" t="s">
        <v>16</v>
      </c>
      <c r="H89" s="255" t="s">
        <v>16</v>
      </c>
      <c r="I89" s="255" t="s">
        <v>16</v>
      </c>
      <c r="J89" s="254" t="s">
        <v>16</v>
      </c>
      <c r="K89" s="254" t="s">
        <v>161</v>
      </c>
      <c r="L89" s="254" t="s">
        <v>162</v>
      </c>
      <c r="M89" s="72"/>
      <c r="N89" s="72"/>
      <c r="O89" s="72"/>
    </row>
    <row r="90" spans="1:15" s="71" customFormat="1" ht="29.25" customHeight="1">
      <c r="A90" s="254"/>
      <c r="B90" s="254"/>
      <c r="C90" s="254"/>
      <c r="D90" s="255"/>
      <c r="E90" s="255"/>
      <c r="F90" s="255"/>
      <c r="G90" s="255"/>
      <c r="H90" s="255"/>
      <c r="I90" s="255"/>
      <c r="J90" s="254"/>
      <c r="K90" s="254"/>
      <c r="L90" s="254"/>
      <c r="M90" s="72"/>
      <c r="N90" s="72"/>
      <c r="O90" s="72"/>
    </row>
    <row r="91" spans="1:15" s="71" customFormat="1" ht="24" customHeight="1">
      <c r="A91" s="254"/>
      <c r="B91" s="254"/>
      <c r="C91" s="254"/>
      <c r="D91" s="255"/>
      <c r="E91" s="255"/>
      <c r="F91" s="255"/>
      <c r="G91" s="255"/>
      <c r="H91" s="255"/>
      <c r="I91" s="255"/>
      <c r="J91" s="254"/>
      <c r="K91" s="254"/>
      <c r="L91" s="254"/>
      <c r="M91" s="72"/>
      <c r="N91" s="72"/>
      <c r="O91" s="72"/>
    </row>
    <row r="92" spans="1:15" s="71" customFormat="1" ht="36" customHeight="1">
      <c r="A92" s="254"/>
      <c r="B92" s="254"/>
      <c r="C92" s="254"/>
      <c r="D92" s="255"/>
      <c r="E92" s="255"/>
      <c r="F92" s="255"/>
      <c r="G92" s="255"/>
      <c r="H92" s="255"/>
      <c r="I92" s="255"/>
      <c r="J92" s="254"/>
      <c r="K92" s="254"/>
      <c r="L92" s="254"/>
      <c r="M92" s="72"/>
      <c r="N92" s="72"/>
      <c r="O92" s="72"/>
    </row>
    <row r="93" spans="1:15" ht="21.4" customHeight="1">
      <c r="A93" s="285" t="s">
        <v>86</v>
      </c>
      <c r="B93" s="285"/>
      <c r="C93" s="122">
        <v>2017</v>
      </c>
      <c r="D93" s="126">
        <f>D73+D50+D42+D25</f>
        <v>90.942000000000007</v>
      </c>
      <c r="E93" s="125" t="s">
        <v>16</v>
      </c>
      <c r="F93" s="125" t="s">
        <v>16</v>
      </c>
      <c r="G93" s="125" t="s">
        <v>16</v>
      </c>
      <c r="H93" s="125" t="s">
        <v>16</v>
      </c>
      <c r="I93" s="126">
        <f>I25+I42+I50+I73</f>
        <v>30.942</v>
      </c>
      <c r="J93" s="157">
        <v>60</v>
      </c>
      <c r="K93" s="295"/>
      <c r="L93" s="295"/>
    </row>
    <row r="94" spans="1:15" ht="21.4" customHeight="1">
      <c r="A94" s="285"/>
      <c r="B94" s="285"/>
      <c r="C94" s="122">
        <v>2018</v>
      </c>
      <c r="D94" s="125">
        <f>I94</f>
        <v>29.7</v>
      </c>
      <c r="E94" s="125" t="s">
        <v>16</v>
      </c>
      <c r="F94" s="125" t="s">
        <v>16</v>
      </c>
      <c r="G94" s="125" t="s">
        <v>16</v>
      </c>
      <c r="H94" s="125" t="s">
        <v>16</v>
      </c>
      <c r="I94" s="125">
        <f>I27+I43+I51+I74</f>
        <v>29.7</v>
      </c>
      <c r="J94" s="122" t="s">
        <v>16</v>
      </c>
      <c r="K94" s="295"/>
      <c r="L94" s="295"/>
    </row>
    <row r="95" spans="1:15" ht="22.5" customHeight="1">
      <c r="A95" s="285"/>
      <c r="B95" s="285"/>
      <c r="C95" s="122">
        <v>2019</v>
      </c>
      <c r="D95" s="125">
        <f>I95</f>
        <v>43</v>
      </c>
      <c r="E95" s="125" t="s">
        <v>16</v>
      </c>
      <c r="F95" s="125" t="s">
        <v>16</v>
      </c>
      <c r="G95" s="125" t="s">
        <v>16</v>
      </c>
      <c r="H95" s="125" t="s">
        <v>16</v>
      </c>
      <c r="I95" s="125">
        <f>I28+I44+I52+I75</f>
        <v>43</v>
      </c>
      <c r="J95" s="122" t="s">
        <v>16</v>
      </c>
      <c r="K95" s="295"/>
      <c r="L95" s="295"/>
    </row>
    <row r="96" spans="1:15" ht="22.5" customHeight="1">
      <c r="A96" s="285"/>
      <c r="B96" s="285"/>
      <c r="C96" s="122">
        <v>2020</v>
      </c>
      <c r="D96" s="125">
        <f>I96</f>
        <v>38</v>
      </c>
      <c r="E96" s="125" t="s">
        <v>16</v>
      </c>
      <c r="F96" s="125" t="s">
        <v>16</v>
      </c>
      <c r="G96" s="125" t="s">
        <v>16</v>
      </c>
      <c r="H96" s="125" t="s">
        <v>16</v>
      </c>
      <c r="I96" s="125">
        <f>I29+I45+I60+I76</f>
        <v>38</v>
      </c>
      <c r="J96" s="122" t="s">
        <v>16</v>
      </c>
      <c r="K96" s="295"/>
      <c r="L96" s="295"/>
    </row>
    <row r="97" spans="1:12" ht="22.5" customHeight="1">
      <c r="A97" s="285"/>
      <c r="B97" s="285"/>
      <c r="C97" s="122">
        <v>2021</v>
      </c>
      <c r="D97" s="125">
        <f>D77+D61+D46+D30+D69</f>
        <v>153</v>
      </c>
      <c r="E97" s="125" t="s">
        <v>16</v>
      </c>
      <c r="F97" s="125">
        <v>100</v>
      </c>
      <c r="G97" s="125" t="s">
        <v>16</v>
      </c>
      <c r="H97" s="125">
        <f>H69</f>
        <v>100</v>
      </c>
      <c r="I97" s="125">
        <f>I77+I61+I46+I30+I69</f>
        <v>53</v>
      </c>
      <c r="J97" s="122" t="s">
        <v>16</v>
      </c>
      <c r="K97" s="295"/>
      <c r="L97" s="295"/>
    </row>
    <row r="98" spans="1:12" ht="22.5" customHeight="1">
      <c r="A98" s="285"/>
      <c r="B98" s="285"/>
      <c r="C98" s="122">
        <v>2022</v>
      </c>
      <c r="D98" s="125">
        <f>D78+D62+D47+D31</f>
        <v>38</v>
      </c>
      <c r="E98" s="125" t="s">
        <v>16</v>
      </c>
      <c r="F98" s="125" t="s">
        <v>16</v>
      </c>
      <c r="G98" s="125" t="s">
        <v>16</v>
      </c>
      <c r="H98" s="125" t="s">
        <v>16</v>
      </c>
      <c r="I98" s="125">
        <f>I31+I47+I62+I70+I78</f>
        <v>38</v>
      </c>
      <c r="J98" s="122" t="s">
        <v>16</v>
      </c>
      <c r="K98" s="295"/>
      <c r="L98" s="295"/>
    </row>
    <row r="99" spans="1:12" ht="22.5" customHeight="1">
      <c r="A99" s="285"/>
      <c r="B99" s="285"/>
      <c r="C99" s="122">
        <v>2023</v>
      </c>
      <c r="D99" s="125">
        <f>I99</f>
        <v>0</v>
      </c>
      <c r="E99" s="125" t="s">
        <v>16</v>
      </c>
      <c r="F99" s="125" t="s">
        <v>16</v>
      </c>
      <c r="G99" s="125" t="s">
        <v>16</v>
      </c>
      <c r="H99" s="125" t="s">
        <v>16</v>
      </c>
      <c r="I99" s="125">
        <v>0</v>
      </c>
      <c r="J99" s="122" t="s">
        <v>16</v>
      </c>
      <c r="K99" s="295"/>
      <c r="L99" s="295"/>
    </row>
    <row r="100" spans="1:12" ht="22.5" customHeight="1">
      <c r="A100" s="285"/>
      <c r="B100" s="285"/>
      <c r="C100" s="122">
        <v>2024</v>
      </c>
      <c r="D100" s="125">
        <f>I100</f>
        <v>0</v>
      </c>
      <c r="E100" s="125" t="s">
        <v>16</v>
      </c>
      <c r="F100" s="125" t="s">
        <v>16</v>
      </c>
      <c r="G100" s="125" t="s">
        <v>16</v>
      </c>
      <c r="H100" s="125" t="s">
        <v>16</v>
      </c>
      <c r="I100" s="125">
        <v>0</v>
      </c>
      <c r="J100" s="122" t="s">
        <v>16</v>
      </c>
      <c r="K100" s="295"/>
      <c r="L100" s="295"/>
    </row>
    <row r="101" spans="1:12" ht="21.4" customHeight="1">
      <c r="A101" s="285"/>
      <c r="B101" s="285"/>
      <c r="C101" s="122" t="s">
        <v>19</v>
      </c>
      <c r="D101" s="126">
        <f>D98+D97+D96+D95+D94+D93+D99+D100</f>
        <v>392.642</v>
      </c>
      <c r="E101" s="125" t="s">
        <v>16</v>
      </c>
      <c r="F101" s="125">
        <v>100</v>
      </c>
      <c r="G101" s="125" t="s">
        <v>16</v>
      </c>
      <c r="H101" s="125">
        <v>100</v>
      </c>
      <c r="I101" s="126">
        <f>I98+I97+I96+I95+I94+I93+I99+I100</f>
        <v>232.642</v>
      </c>
      <c r="J101" s="157">
        <v>60</v>
      </c>
      <c r="K101" s="295"/>
      <c r="L101" s="295"/>
    </row>
    <row r="102" spans="1:12" ht="18" customHeight="1"/>
    <row r="104" spans="1:12">
      <c r="A104" s="158"/>
      <c r="B104" s="140"/>
      <c r="C104" s="158"/>
      <c r="D104" s="158"/>
    </row>
    <row r="105" spans="1:12">
      <c r="A105" s="158"/>
      <c r="B105" s="140"/>
      <c r="C105" s="158"/>
      <c r="D105" s="158"/>
    </row>
    <row r="106" spans="1:12">
      <c r="A106" s="158"/>
      <c r="B106" s="140"/>
      <c r="C106" s="158"/>
      <c r="D106" s="158"/>
    </row>
    <row r="107" spans="1:12">
      <c r="A107" s="158"/>
      <c r="B107" s="159"/>
      <c r="C107" s="158"/>
      <c r="D107" s="158"/>
    </row>
    <row r="108" spans="1:12">
      <c r="A108" s="158"/>
      <c r="B108" s="160"/>
      <c r="C108" s="158"/>
      <c r="D108" s="158"/>
    </row>
    <row r="109" spans="1:12">
      <c r="A109" s="158"/>
      <c r="B109" s="160"/>
      <c r="C109" s="158"/>
      <c r="D109" s="158"/>
    </row>
    <row r="110" spans="1:12">
      <c r="A110" s="158"/>
      <c r="B110" s="160"/>
      <c r="C110" s="158"/>
      <c r="D110" s="158"/>
    </row>
    <row r="111" spans="1:12">
      <c r="A111" s="158"/>
      <c r="B111" s="160"/>
      <c r="C111" s="158"/>
      <c r="D111" s="158"/>
    </row>
    <row r="112" spans="1:12">
      <c r="A112" s="158"/>
      <c r="B112" s="160"/>
      <c r="C112" s="158"/>
      <c r="D112" s="158"/>
    </row>
    <row r="113" spans="1:4">
      <c r="A113" s="158"/>
      <c r="B113" s="160"/>
      <c r="C113" s="158"/>
      <c r="D113" s="158"/>
    </row>
    <row r="114" spans="1:4">
      <c r="A114" s="158"/>
      <c r="B114" s="160"/>
      <c r="C114" s="158"/>
      <c r="D114" s="158"/>
    </row>
    <row r="115" spans="1:4">
      <c r="A115" s="158"/>
      <c r="B115" s="160"/>
      <c r="C115" s="158"/>
      <c r="D115" s="158"/>
    </row>
    <row r="116" spans="1:4">
      <c r="A116" s="158"/>
      <c r="B116" s="160"/>
      <c r="C116" s="158"/>
      <c r="D116" s="158"/>
    </row>
    <row r="117" spans="1:4">
      <c r="A117" s="158"/>
      <c r="B117" s="161"/>
      <c r="C117" s="158"/>
      <c r="D117" s="158"/>
    </row>
    <row r="118" spans="1:4">
      <c r="A118" s="158"/>
      <c r="B118" s="162"/>
      <c r="C118" s="158"/>
      <c r="D118" s="158"/>
    </row>
    <row r="119" spans="1:4">
      <c r="A119" s="158"/>
      <c r="B119" s="160"/>
      <c r="C119" s="158"/>
      <c r="D119" s="158"/>
    </row>
    <row r="120" spans="1:4">
      <c r="A120" s="158"/>
      <c r="B120" s="162"/>
      <c r="C120" s="158"/>
      <c r="D120" s="158"/>
    </row>
    <row r="121" spans="1:4">
      <c r="A121" s="158"/>
      <c r="B121" s="162"/>
      <c r="C121" s="158"/>
      <c r="D121" s="158"/>
    </row>
    <row r="122" spans="1:4">
      <c r="A122" s="158"/>
      <c r="B122" s="162"/>
      <c r="C122" s="158"/>
      <c r="D122" s="158"/>
    </row>
    <row r="123" spans="1:4">
      <c r="A123" s="158"/>
      <c r="B123" s="162"/>
      <c r="C123" s="158"/>
      <c r="D123" s="158"/>
    </row>
    <row r="124" spans="1:4">
      <c r="A124" s="158"/>
      <c r="B124" s="162"/>
      <c r="C124" s="158"/>
      <c r="D124" s="158"/>
    </row>
    <row r="125" spans="1:4">
      <c r="A125" s="158"/>
      <c r="B125" s="162"/>
      <c r="C125" s="158"/>
      <c r="D125" s="158"/>
    </row>
    <row r="126" spans="1:4">
      <c r="A126" s="158"/>
      <c r="B126" s="162"/>
      <c r="C126" s="158"/>
      <c r="D126" s="158"/>
    </row>
    <row r="127" spans="1:4">
      <c r="A127" s="158"/>
      <c r="B127" s="162"/>
      <c r="C127" s="158"/>
      <c r="D127" s="158"/>
    </row>
    <row r="128" spans="1:4">
      <c r="A128" s="158"/>
      <c r="B128" s="162"/>
      <c r="C128" s="158"/>
      <c r="D128" s="158"/>
    </row>
    <row r="129" spans="1:4">
      <c r="A129" s="158"/>
      <c r="B129" s="162"/>
      <c r="C129" s="158"/>
      <c r="D129" s="158"/>
    </row>
    <row r="130" spans="1:4">
      <c r="A130" s="158"/>
      <c r="B130" s="163"/>
      <c r="C130" s="158"/>
      <c r="D130" s="158"/>
    </row>
    <row r="131" spans="1:4">
      <c r="A131" s="158"/>
      <c r="B131" s="163"/>
      <c r="C131" s="158"/>
      <c r="D131" s="158"/>
    </row>
    <row r="132" spans="1:4">
      <c r="A132" s="158"/>
      <c r="B132" s="163"/>
      <c r="C132" s="158"/>
      <c r="D132" s="158"/>
    </row>
    <row r="133" spans="1:4">
      <c r="A133" s="158"/>
      <c r="B133" s="162"/>
      <c r="C133" s="158"/>
      <c r="D133" s="158"/>
    </row>
    <row r="134" spans="1:4">
      <c r="A134" s="158"/>
      <c r="B134" s="162"/>
      <c r="C134" s="158"/>
      <c r="D134" s="158"/>
    </row>
    <row r="135" spans="1:4">
      <c r="A135" s="158"/>
      <c r="B135" s="163"/>
      <c r="C135" s="158"/>
      <c r="D135" s="158"/>
    </row>
    <row r="136" spans="1:4">
      <c r="A136" s="158"/>
      <c r="B136" s="163"/>
      <c r="C136" s="158"/>
      <c r="D136" s="158"/>
    </row>
    <row r="137" spans="1:4">
      <c r="A137" s="158"/>
      <c r="B137" s="162"/>
      <c r="C137" s="158"/>
      <c r="D137" s="158"/>
    </row>
    <row r="138" spans="1:4">
      <c r="A138" s="158"/>
      <c r="B138" s="162"/>
      <c r="C138" s="158"/>
      <c r="D138" s="158"/>
    </row>
    <row r="139" spans="1:4">
      <c r="A139" s="158"/>
      <c r="B139" s="162"/>
      <c r="C139" s="158"/>
      <c r="D139" s="158"/>
    </row>
    <row r="140" spans="1:4">
      <c r="A140" s="158"/>
      <c r="B140" s="162"/>
      <c r="C140" s="158"/>
      <c r="D140" s="158"/>
    </row>
    <row r="141" spans="1:4">
      <c r="A141" s="158"/>
      <c r="B141" s="162"/>
      <c r="C141" s="158"/>
      <c r="D141" s="158"/>
    </row>
    <row r="142" spans="1:4">
      <c r="A142" s="158"/>
      <c r="B142" s="162"/>
      <c r="C142" s="158"/>
      <c r="D142" s="158"/>
    </row>
    <row r="143" spans="1:4">
      <c r="A143" s="158"/>
      <c r="B143" s="162"/>
      <c r="C143" s="158"/>
      <c r="D143" s="158"/>
    </row>
    <row r="144" spans="1:4" ht="30" customHeight="1">
      <c r="A144" s="158"/>
      <c r="B144" s="296"/>
      <c r="C144" s="158"/>
      <c r="D144" s="158"/>
    </row>
    <row r="145" spans="1:4">
      <c r="A145" s="158"/>
      <c r="B145" s="296"/>
      <c r="C145" s="158"/>
      <c r="D145" s="158"/>
    </row>
    <row r="146" spans="1:4">
      <c r="A146" s="158"/>
      <c r="B146" s="140"/>
      <c r="C146" s="158"/>
      <c r="D146" s="158"/>
    </row>
    <row r="147" spans="1:4">
      <c r="A147" s="158"/>
      <c r="B147" s="140"/>
      <c r="C147" s="158"/>
      <c r="D147" s="158"/>
    </row>
    <row r="148" spans="1:4">
      <c r="A148" s="158"/>
      <c r="B148" s="140"/>
      <c r="C148" s="158"/>
      <c r="D148" s="158"/>
    </row>
    <row r="149" spans="1:4">
      <c r="A149" s="158"/>
      <c r="B149" s="140"/>
      <c r="C149" s="158"/>
      <c r="D149" s="158"/>
    </row>
    <row r="150" spans="1:4">
      <c r="A150" s="158"/>
      <c r="B150" s="140"/>
      <c r="C150" s="158"/>
      <c r="D150" s="158"/>
    </row>
    <row r="151" spans="1:4">
      <c r="A151" s="158"/>
      <c r="B151" s="140"/>
      <c r="C151" s="158"/>
      <c r="D151" s="158"/>
    </row>
    <row r="152" spans="1:4">
      <c r="A152" s="158"/>
      <c r="B152" s="140"/>
      <c r="C152" s="158"/>
      <c r="D152" s="158"/>
    </row>
    <row r="153" spans="1:4">
      <c r="A153" s="158"/>
      <c r="B153" s="140"/>
      <c r="C153" s="158"/>
      <c r="D153" s="158"/>
    </row>
    <row r="154" spans="1:4">
      <c r="A154" s="158"/>
      <c r="B154" s="140"/>
      <c r="C154" s="158"/>
      <c r="D154" s="158"/>
    </row>
  </sheetData>
  <sheetProtection selectLockedCells="1" selectUnlockedCells="1"/>
  <mergeCells count="98">
    <mergeCell ref="J89:J92"/>
    <mergeCell ref="K89:K92"/>
    <mergeCell ref="L89:L92"/>
    <mergeCell ref="A93:B101"/>
    <mergeCell ref="K93:L101"/>
    <mergeCell ref="B144:B145"/>
    <mergeCell ref="P73:P75"/>
    <mergeCell ref="A89:A92"/>
    <mergeCell ref="B89:B92"/>
    <mergeCell ref="C89:C92"/>
    <mergeCell ref="D89:D92"/>
    <mergeCell ref="E89:E92"/>
    <mergeCell ref="F89:F92"/>
    <mergeCell ref="G89:G92"/>
    <mergeCell ref="H89:H92"/>
    <mergeCell ref="I89:I92"/>
    <mergeCell ref="J53:J59"/>
    <mergeCell ref="A65:A72"/>
    <mergeCell ref="B65:B72"/>
    <mergeCell ref="K65:K72"/>
    <mergeCell ref="L65:L72"/>
    <mergeCell ref="A73:A80"/>
    <mergeCell ref="B73:B80"/>
    <mergeCell ref="K73:K80"/>
    <mergeCell ref="L73:L80"/>
    <mergeCell ref="L42:L49"/>
    <mergeCell ref="A50:A64"/>
    <mergeCell ref="B50:B64"/>
    <mergeCell ref="K50:K64"/>
    <mergeCell ref="L50:L64"/>
    <mergeCell ref="C53:C59"/>
    <mergeCell ref="D53:D59"/>
    <mergeCell ref="E53:E59"/>
    <mergeCell ref="H53:H59"/>
    <mergeCell ref="I53:I59"/>
    <mergeCell ref="A38:A41"/>
    <mergeCell ref="B38:B41"/>
    <mergeCell ref="C38:C41"/>
    <mergeCell ref="K38:K41"/>
    <mergeCell ref="A42:A49"/>
    <mergeCell ref="B42:B49"/>
    <mergeCell ref="K42:K49"/>
    <mergeCell ref="H25:H26"/>
    <mergeCell ref="I25:I26"/>
    <mergeCell ref="J25:J26"/>
    <mergeCell ref="K25:K33"/>
    <mergeCell ref="L25:L33"/>
    <mergeCell ref="A34:A37"/>
    <mergeCell ref="B34:B37"/>
    <mergeCell ref="C34:C37"/>
    <mergeCell ref="K34:K37"/>
    <mergeCell ref="L34:L41"/>
    <mergeCell ref="E16:E17"/>
    <mergeCell ref="G16:G17"/>
    <mergeCell ref="A25:A33"/>
    <mergeCell ref="B25:B33"/>
    <mergeCell ref="C25:C26"/>
    <mergeCell ref="D25:D26"/>
    <mergeCell ref="E25:E26"/>
    <mergeCell ref="F25:F26"/>
    <mergeCell ref="G25:G26"/>
    <mergeCell ref="I16:I17"/>
    <mergeCell ref="L12:L24"/>
    <mergeCell ref="J16:J17"/>
    <mergeCell ref="K16:K20"/>
    <mergeCell ref="A21:A24"/>
    <mergeCell ref="B21:B24"/>
    <mergeCell ref="C21:C24"/>
    <mergeCell ref="K21:K24"/>
    <mergeCell ref="C16:C20"/>
    <mergeCell ref="D16:D17"/>
    <mergeCell ref="A9:L9"/>
    <mergeCell ref="A10:L10"/>
    <mergeCell ref="A11:L11"/>
    <mergeCell ref="A12:A15"/>
    <mergeCell ref="B12:B15"/>
    <mergeCell ref="C12:C15"/>
    <mergeCell ref="K12:K15"/>
    <mergeCell ref="A16:A20"/>
    <mergeCell ref="B16:B20"/>
    <mergeCell ref="E4:E7"/>
    <mergeCell ref="F4:I4"/>
    <mergeCell ref="F5:H5"/>
    <mergeCell ref="I5:I7"/>
    <mergeCell ref="F6:F7"/>
    <mergeCell ref="G6:H6"/>
    <mergeCell ref="F16:F17"/>
    <mergeCell ref="H16:H17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</mergeCells>
  <pageMargins left="0.19652777777777777" right="0.19652777777777777" top="0.24027777777777778" bottom="0.51180555555555551" header="0.51180555555555551" footer="0.51180555555555551"/>
  <pageSetup paperSize="9" scale="40" firstPageNumber="0" orientation="landscape" horizontalDpi="300" verticalDpi="300" r:id="rId1"/>
  <headerFooter alignWithMargins="0"/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6"/>
  </sheetPr>
  <dimension ref="A1:L48"/>
  <sheetViews>
    <sheetView view="pageBreakPreview" topLeftCell="A37" zoomScale="69" zoomScaleSheetLayoutView="69" workbookViewId="0">
      <selection activeCell="I45" sqref="I45"/>
    </sheetView>
  </sheetViews>
  <sheetFormatPr defaultColWidth="13.7109375" defaultRowHeight="58.7" customHeight="1"/>
  <cols>
    <col min="1" max="1" width="4.42578125" style="71" customWidth="1"/>
    <col min="2" max="2" width="63.28515625" style="71" customWidth="1"/>
    <col min="3" max="3" width="13.140625" style="71" customWidth="1"/>
    <col min="4" max="4" width="11.5703125" style="71" customWidth="1"/>
    <col min="5" max="5" width="12.7109375" style="71" customWidth="1"/>
    <col min="6" max="6" width="8.85546875" style="71" customWidth="1"/>
    <col min="7" max="7" width="11.85546875" style="71" customWidth="1"/>
    <col min="8" max="8" width="10.140625" style="71" customWidth="1"/>
    <col min="9" max="9" width="15.5703125" style="71" customWidth="1"/>
    <col min="10" max="10" width="10.28515625" style="71" customWidth="1"/>
    <col min="11" max="11" width="31.42578125" style="71" customWidth="1"/>
    <col min="12" max="12" width="78.140625" style="71" customWidth="1"/>
    <col min="13" max="16384" width="13.7109375" style="71"/>
  </cols>
  <sheetData>
    <row r="1" spans="1:12" ht="27" customHeight="1">
      <c r="A1" s="29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</row>
    <row r="2" spans="1:12" ht="21" customHeight="1">
      <c r="A2" s="298" t="s">
        <v>113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</row>
    <row r="3" spans="1:12" ht="43.5" customHeight="1">
      <c r="A3" s="287" t="s">
        <v>163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</row>
    <row r="4" spans="1:12" ht="17.25" customHeight="1">
      <c r="A4" s="265" t="s">
        <v>33</v>
      </c>
      <c r="B4" s="265" t="s">
        <v>34</v>
      </c>
      <c r="C4" s="265" t="s">
        <v>2</v>
      </c>
      <c r="D4" s="265" t="s">
        <v>164</v>
      </c>
      <c r="E4" s="265" t="s">
        <v>36</v>
      </c>
      <c r="F4" s="265"/>
      <c r="G4" s="265"/>
      <c r="H4" s="265"/>
      <c r="I4" s="265"/>
      <c r="J4" s="265" t="s">
        <v>8</v>
      </c>
      <c r="K4" s="265" t="s">
        <v>37</v>
      </c>
      <c r="L4" s="265" t="s">
        <v>165</v>
      </c>
    </row>
    <row r="5" spans="1:12" ht="23.25" customHeight="1">
      <c r="A5" s="265"/>
      <c r="B5" s="265"/>
      <c r="C5" s="265"/>
      <c r="D5" s="265"/>
      <c r="E5" s="265" t="s">
        <v>6</v>
      </c>
      <c r="F5" s="265" t="s">
        <v>7</v>
      </c>
      <c r="G5" s="265"/>
      <c r="H5" s="265"/>
      <c r="I5" s="265"/>
      <c r="J5" s="265"/>
      <c r="K5" s="265"/>
      <c r="L5" s="265"/>
    </row>
    <row r="6" spans="1:12" ht="52.5" customHeight="1">
      <c r="A6" s="265"/>
      <c r="B6" s="265"/>
      <c r="C6" s="265"/>
      <c r="D6" s="265"/>
      <c r="E6" s="265"/>
      <c r="F6" s="299" t="s">
        <v>9</v>
      </c>
      <c r="G6" s="299"/>
      <c r="H6" s="299"/>
      <c r="I6" s="265" t="s">
        <v>10</v>
      </c>
      <c r="J6" s="265"/>
      <c r="K6" s="265"/>
      <c r="L6" s="265"/>
    </row>
    <row r="7" spans="1:12" ht="19.5" customHeight="1">
      <c r="A7" s="265"/>
      <c r="B7" s="265"/>
      <c r="C7" s="265"/>
      <c r="D7" s="265"/>
      <c r="E7" s="265"/>
      <c r="F7" s="265" t="s">
        <v>11</v>
      </c>
      <c r="G7" s="269" t="s">
        <v>12</v>
      </c>
      <c r="H7" s="269"/>
      <c r="I7" s="265"/>
      <c r="J7" s="265"/>
      <c r="K7" s="265"/>
      <c r="L7" s="265"/>
    </row>
    <row r="8" spans="1:12" ht="50.25" customHeight="1">
      <c r="A8" s="265"/>
      <c r="B8" s="265"/>
      <c r="C8" s="265"/>
      <c r="D8" s="265"/>
      <c r="E8" s="265"/>
      <c r="F8" s="265"/>
      <c r="G8" s="108" t="s">
        <v>13</v>
      </c>
      <c r="H8" s="110" t="s">
        <v>14</v>
      </c>
      <c r="I8" s="265"/>
      <c r="J8" s="265"/>
      <c r="K8" s="265"/>
      <c r="L8" s="265"/>
    </row>
    <row r="9" spans="1:12" ht="18" customHeight="1">
      <c r="A9" s="111">
        <v>1</v>
      </c>
      <c r="B9" s="114">
        <v>2</v>
      </c>
      <c r="C9" s="114">
        <v>3</v>
      </c>
      <c r="D9" s="114">
        <v>4</v>
      </c>
      <c r="E9" s="114">
        <v>5</v>
      </c>
      <c r="F9" s="114">
        <v>6</v>
      </c>
      <c r="G9" s="114">
        <v>7</v>
      </c>
      <c r="H9" s="114">
        <v>8</v>
      </c>
      <c r="I9" s="114">
        <v>9</v>
      </c>
      <c r="J9" s="114">
        <v>10</v>
      </c>
      <c r="K9" s="114">
        <v>11</v>
      </c>
      <c r="L9" s="114">
        <v>12</v>
      </c>
    </row>
    <row r="10" spans="1:12" ht="24" customHeight="1">
      <c r="A10" s="289" t="s">
        <v>166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</row>
    <row r="11" spans="1:12" ht="28.5" customHeight="1">
      <c r="A11" s="300" t="s">
        <v>167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0"/>
      <c r="L11" s="300"/>
    </row>
    <row r="12" spans="1:12" ht="41.25" customHeight="1">
      <c r="A12" s="300" t="s">
        <v>168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</row>
    <row r="13" spans="1:12" ht="23.85" customHeight="1">
      <c r="A13" s="261" t="s">
        <v>42</v>
      </c>
      <c r="B13" s="261" t="s">
        <v>169</v>
      </c>
      <c r="C13" s="82">
        <v>2017</v>
      </c>
      <c r="D13" s="116">
        <v>30</v>
      </c>
      <c r="E13" s="116" t="s">
        <v>16</v>
      </c>
      <c r="F13" s="116" t="s">
        <v>16</v>
      </c>
      <c r="G13" s="116" t="s">
        <v>16</v>
      </c>
      <c r="H13" s="116" t="s">
        <v>16</v>
      </c>
      <c r="I13" s="116">
        <v>30</v>
      </c>
      <c r="J13" s="82" t="s">
        <v>16</v>
      </c>
      <c r="K13" s="261" t="s">
        <v>170</v>
      </c>
      <c r="L13" s="261" t="s">
        <v>171</v>
      </c>
    </row>
    <row r="14" spans="1:12" ht="22.5" customHeight="1">
      <c r="A14" s="261"/>
      <c r="B14" s="261"/>
      <c r="C14" s="82">
        <v>2018</v>
      </c>
      <c r="D14" s="116">
        <v>17.100000000000001</v>
      </c>
      <c r="E14" s="116" t="s">
        <v>16</v>
      </c>
      <c r="F14" s="116" t="s">
        <v>16</v>
      </c>
      <c r="G14" s="116" t="s">
        <v>16</v>
      </c>
      <c r="H14" s="116" t="s">
        <v>16</v>
      </c>
      <c r="I14" s="116">
        <v>17.100000000000001</v>
      </c>
      <c r="J14" s="82" t="s">
        <v>16</v>
      </c>
      <c r="K14" s="261"/>
      <c r="L14" s="261"/>
    </row>
    <row r="15" spans="1:12" ht="19.5" customHeight="1">
      <c r="A15" s="261"/>
      <c r="B15" s="261"/>
      <c r="C15" s="82">
        <v>2019</v>
      </c>
      <c r="D15" s="116">
        <v>20</v>
      </c>
      <c r="E15" s="116" t="s">
        <v>16</v>
      </c>
      <c r="F15" s="116" t="s">
        <v>16</v>
      </c>
      <c r="G15" s="116" t="s">
        <v>16</v>
      </c>
      <c r="H15" s="116" t="s">
        <v>16</v>
      </c>
      <c r="I15" s="116">
        <v>20</v>
      </c>
      <c r="J15" s="82" t="s">
        <v>16</v>
      </c>
      <c r="K15" s="261"/>
      <c r="L15" s="261"/>
    </row>
    <row r="16" spans="1:12" ht="19.5" customHeight="1">
      <c r="A16" s="261"/>
      <c r="B16" s="261"/>
      <c r="C16" s="82">
        <v>2020</v>
      </c>
      <c r="D16" s="117">
        <f>I16</f>
        <v>56.588999999999999</v>
      </c>
      <c r="E16" s="117"/>
      <c r="F16" s="117" t="s">
        <v>16</v>
      </c>
      <c r="G16" s="117" t="s">
        <v>16</v>
      </c>
      <c r="H16" s="117" t="s">
        <v>16</v>
      </c>
      <c r="I16" s="117">
        <v>56.588999999999999</v>
      </c>
      <c r="J16" s="82" t="s">
        <v>16</v>
      </c>
      <c r="K16" s="261"/>
      <c r="L16" s="261"/>
    </row>
    <row r="17" spans="1:12" ht="20.25" customHeight="1">
      <c r="A17" s="261"/>
      <c r="B17" s="261"/>
      <c r="C17" s="82">
        <v>2021</v>
      </c>
      <c r="D17" s="116">
        <f>I17</f>
        <v>14</v>
      </c>
      <c r="E17" s="116" t="s">
        <v>16</v>
      </c>
      <c r="F17" s="116" t="s">
        <v>16</v>
      </c>
      <c r="G17" s="116" t="s">
        <v>16</v>
      </c>
      <c r="H17" s="116" t="s">
        <v>16</v>
      </c>
      <c r="I17" s="116">
        <v>14</v>
      </c>
      <c r="J17" s="82" t="s">
        <v>16</v>
      </c>
      <c r="K17" s="261"/>
      <c r="L17" s="261"/>
    </row>
    <row r="18" spans="1:12" ht="18.75" customHeight="1">
      <c r="A18" s="261"/>
      <c r="B18" s="261"/>
      <c r="C18" s="82">
        <v>2022</v>
      </c>
      <c r="D18" s="116">
        <f>I18</f>
        <v>20</v>
      </c>
      <c r="E18" s="116" t="s">
        <v>16</v>
      </c>
      <c r="F18" s="116" t="s">
        <v>16</v>
      </c>
      <c r="G18" s="116" t="s">
        <v>16</v>
      </c>
      <c r="H18" s="116" t="s">
        <v>16</v>
      </c>
      <c r="I18" s="116">
        <v>20</v>
      </c>
      <c r="J18" s="82" t="s">
        <v>16</v>
      </c>
      <c r="K18" s="261"/>
      <c r="L18" s="261"/>
    </row>
    <row r="19" spans="1:12" ht="18.75" customHeight="1">
      <c r="A19" s="261"/>
      <c r="B19" s="261"/>
      <c r="C19" s="82">
        <v>2023</v>
      </c>
      <c r="D19" s="116">
        <f>I19</f>
        <v>0</v>
      </c>
      <c r="E19" s="116" t="s">
        <v>16</v>
      </c>
      <c r="F19" s="116" t="s">
        <v>16</v>
      </c>
      <c r="G19" s="116" t="s">
        <v>16</v>
      </c>
      <c r="H19" s="116" t="s">
        <v>16</v>
      </c>
      <c r="I19" s="116">
        <v>0</v>
      </c>
      <c r="J19" s="82" t="s">
        <v>16</v>
      </c>
      <c r="K19" s="261"/>
      <c r="L19" s="261"/>
    </row>
    <row r="20" spans="1:12" ht="18.75" customHeight="1">
      <c r="A20" s="261"/>
      <c r="B20" s="261"/>
      <c r="C20" s="82">
        <v>2024</v>
      </c>
      <c r="D20" s="116">
        <f>I20</f>
        <v>0</v>
      </c>
      <c r="E20" s="116" t="s">
        <v>16</v>
      </c>
      <c r="F20" s="116" t="s">
        <v>16</v>
      </c>
      <c r="G20" s="116" t="s">
        <v>16</v>
      </c>
      <c r="H20" s="116" t="s">
        <v>16</v>
      </c>
      <c r="I20" s="116">
        <v>0</v>
      </c>
      <c r="J20" s="82" t="s">
        <v>16</v>
      </c>
      <c r="K20" s="261"/>
      <c r="L20" s="261"/>
    </row>
    <row r="21" spans="1:12" ht="19.5" customHeight="1">
      <c r="A21" s="261" t="s">
        <v>46</v>
      </c>
      <c r="B21" s="261" t="s">
        <v>304</v>
      </c>
      <c r="C21" s="82">
        <v>2017</v>
      </c>
      <c r="D21" s="164">
        <v>5</v>
      </c>
      <c r="E21" s="116" t="s">
        <v>16</v>
      </c>
      <c r="F21" s="116" t="s">
        <v>16</v>
      </c>
      <c r="G21" s="116" t="s">
        <v>16</v>
      </c>
      <c r="H21" s="116" t="s">
        <v>16</v>
      </c>
      <c r="I21" s="164">
        <v>5</v>
      </c>
      <c r="J21" s="82" t="s">
        <v>16</v>
      </c>
      <c r="K21" s="261" t="s">
        <v>172</v>
      </c>
      <c r="L21" s="261" t="s">
        <v>132</v>
      </c>
    </row>
    <row r="22" spans="1:12" ht="18.75" customHeight="1">
      <c r="A22" s="261"/>
      <c r="B22" s="261"/>
      <c r="C22" s="82">
        <v>2018</v>
      </c>
      <c r="D22" s="164">
        <f t="shared" ref="D22:D28" si="0">I22</f>
        <v>5</v>
      </c>
      <c r="E22" s="116" t="s">
        <v>16</v>
      </c>
      <c r="F22" s="116" t="s">
        <v>16</v>
      </c>
      <c r="G22" s="116" t="s">
        <v>16</v>
      </c>
      <c r="H22" s="116" t="s">
        <v>16</v>
      </c>
      <c r="I22" s="164">
        <v>5</v>
      </c>
      <c r="J22" s="82" t="s">
        <v>16</v>
      </c>
      <c r="K22" s="261"/>
      <c r="L22" s="261"/>
    </row>
    <row r="23" spans="1:12" ht="16.5" customHeight="1">
      <c r="A23" s="261"/>
      <c r="B23" s="261"/>
      <c r="C23" s="82">
        <v>2019</v>
      </c>
      <c r="D23" s="164">
        <f t="shared" si="0"/>
        <v>5</v>
      </c>
      <c r="E23" s="116" t="s">
        <v>16</v>
      </c>
      <c r="F23" s="116" t="s">
        <v>16</v>
      </c>
      <c r="G23" s="116" t="s">
        <v>16</v>
      </c>
      <c r="H23" s="116" t="s">
        <v>16</v>
      </c>
      <c r="I23" s="164">
        <v>5</v>
      </c>
      <c r="J23" s="82" t="s">
        <v>16</v>
      </c>
      <c r="K23" s="261"/>
      <c r="L23" s="261"/>
    </row>
    <row r="24" spans="1:12" ht="19.5" customHeight="1">
      <c r="A24" s="261"/>
      <c r="B24" s="261"/>
      <c r="C24" s="82">
        <v>2020</v>
      </c>
      <c r="D24" s="165">
        <f t="shared" si="0"/>
        <v>4.9109999999999996</v>
      </c>
      <c r="E24" s="116" t="s">
        <v>16</v>
      </c>
      <c r="F24" s="116" t="s">
        <v>16</v>
      </c>
      <c r="G24" s="116" t="s">
        <v>16</v>
      </c>
      <c r="H24" s="116" t="s">
        <v>16</v>
      </c>
      <c r="I24" s="165">
        <v>4.9109999999999996</v>
      </c>
      <c r="J24" s="82" t="s">
        <v>16</v>
      </c>
      <c r="K24" s="261"/>
      <c r="L24" s="261"/>
    </row>
    <row r="25" spans="1:12" ht="19.5" customHeight="1">
      <c r="A25" s="261"/>
      <c r="B25" s="261"/>
      <c r="C25" s="82">
        <v>2021</v>
      </c>
      <c r="D25" s="164">
        <f t="shared" si="0"/>
        <v>5</v>
      </c>
      <c r="E25" s="116" t="s">
        <v>16</v>
      </c>
      <c r="F25" s="116" t="s">
        <v>16</v>
      </c>
      <c r="G25" s="116" t="s">
        <v>16</v>
      </c>
      <c r="H25" s="116" t="s">
        <v>16</v>
      </c>
      <c r="I25" s="164">
        <v>5</v>
      </c>
      <c r="J25" s="82" t="s">
        <v>16</v>
      </c>
      <c r="K25" s="261"/>
      <c r="L25" s="261"/>
    </row>
    <row r="26" spans="1:12" ht="18.75" customHeight="1">
      <c r="A26" s="261"/>
      <c r="B26" s="261"/>
      <c r="C26" s="82">
        <v>2022</v>
      </c>
      <c r="D26" s="164">
        <f t="shared" si="0"/>
        <v>5</v>
      </c>
      <c r="E26" s="116" t="s">
        <v>16</v>
      </c>
      <c r="F26" s="116" t="s">
        <v>16</v>
      </c>
      <c r="G26" s="116" t="s">
        <v>16</v>
      </c>
      <c r="H26" s="116" t="s">
        <v>16</v>
      </c>
      <c r="I26" s="164">
        <v>5</v>
      </c>
      <c r="J26" s="82" t="s">
        <v>16</v>
      </c>
      <c r="K26" s="261"/>
      <c r="L26" s="261"/>
    </row>
    <row r="27" spans="1:12" ht="16.5" customHeight="1">
      <c r="A27" s="261"/>
      <c r="B27" s="261"/>
      <c r="C27" s="82">
        <v>2023</v>
      </c>
      <c r="D27" s="164">
        <f t="shared" si="0"/>
        <v>0</v>
      </c>
      <c r="E27" s="116" t="s">
        <v>16</v>
      </c>
      <c r="F27" s="116" t="s">
        <v>16</v>
      </c>
      <c r="G27" s="116" t="s">
        <v>16</v>
      </c>
      <c r="H27" s="116" t="s">
        <v>16</v>
      </c>
      <c r="I27" s="164">
        <v>0</v>
      </c>
      <c r="J27" s="82" t="s">
        <v>16</v>
      </c>
      <c r="K27" s="261"/>
      <c r="L27" s="261"/>
    </row>
    <row r="28" spans="1:12" ht="16.5" customHeight="1">
      <c r="A28" s="261"/>
      <c r="B28" s="261"/>
      <c r="C28" s="82">
        <v>2024</v>
      </c>
      <c r="D28" s="164">
        <f t="shared" si="0"/>
        <v>0</v>
      </c>
      <c r="E28" s="116" t="s">
        <v>16</v>
      </c>
      <c r="F28" s="116" t="s">
        <v>16</v>
      </c>
      <c r="G28" s="116" t="s">
        <v>16</v>
      </c>
      <c r="H28" s="116" t="s">
        <v>16</v>
      </c>
      <c r="I28" s="164">
        <v>0</v>
      </c>
      <c r="J28" s="82" t="s">
        <v>16</v>
      </c>
      <c r="K28" s="261"/>
      <c r="L28" s="261"/>
    </row>
    <row r="29" spans="1:12" ht="91.5" customHeight="1">
      <c r="A29" s="82" t="s">
        <v>50</v>
      </c>
      <c r="B29" s="82" t="s">
        <v>173</v>
      </c>
      <c r="C29" s="82" t="s">
        <v>19</v>
      </c>
      <c r="D29" s="164" t="s">
        <v>16</v>
      </c>
      <c r="E29" s="164" t="s">
        <v>16</v>
      </c>
      <c r="F29" s="164" t="s">
        <v>16</v>
      </c>
      <c r="G29" s="164" t="s">
        <v>16</v>
      </c>
      <c r="H29" s="164" t="s">
        <v>16</v>
      </c>
      <c r="I29" s="164" t="s">
        <v>16</v>
      </c>
      <c r="J29" s="82" t="s">
        <v>16</v>
      </c>
      <c r="K29" s="82" t="s">
        <v>174</v>
      </c>
      <c r="L29" s="82" t="s">
        <v>175</v>
      </c>
    </row>
    <row r="30" spans="1:12" ht="99" customHeight="1">
      <c r="A30" s="82" t="s">
        <v>55</v>
      </c>
      <c r="B30" s="88" t="s">
        <v>176</v>
      </c>
      <c r="C30" s="88" t="s">
        <v>19</v>
      </c>
      <c r="D30" s="166" t="s">
        <v>16</v>
      </c>
      <c r="E30" s="166" t="s">
        <v>16</v>
      </c>
      <c r="F30" s="166" t="s">
        <v>16</v>
      </c>
      <c r="G30" s="166" t="s">
        <v>16</v>
      </c>
      <c r="H30" s="166" t="s">
        <v>16</v>
      </c>
      <c r="I30" s="166" t="s">
        <v>16</v>
      </c>
      <c r="J30" s="88" t="s">
        <v>16</v>
      </c>
      <c r="K30" s="88" t="s">
        <v>174</v>
      </c>
      <c r="L30" s="88" t="s">
        <v>177</v>
      </c>
    </row>
    <row r="31" spans="1:12" ht="72.75" customHeight="1">
      <c r="A31" s="82" t="s">
        <v>59</v>
      </c>
      <c r="B31" s="88" t="s">
        <v>178</v>
      </c>
      <c r="C31" s="88" t="s">
        <v>19</v>
      </c>
      <c r="D31" s="166" t="s">
        <v>16</v>
      </c>
      <c r="E31" s="166" t="s">
        <v>16</v>
      </c>
      <c r="F31" s="166" t="s">
        <v>16</v>
      </c>
      <c r="G31" s="166" t="s">
        <v>16</v>
      </c>
      <c r="H31" s="166" t="s">
        <v>16</v>
      </c>
      <c r="I31" s="166" t="s">
        <v>16</v>
      </c>
      <c r="J31" s="88" t="s">
        <v>16</v>
      </c>
      <c r="K31" s="88" t="s">
        <v>79</v>
      </c>
      <c r="L31" s="88" t="s">
        <v>179</v>
      </c>
    </row>
    <row r="32" spans="1:12" ht="60.75" customHeight="1">
      <c r="A32" s="82" t="s">
        <v>63</v>
      </c>
      <c r="B32" s="88" t="s">
        <v>180</v>
      </c>
      <c r="C32" s="88" t="s">
        <v>181</v>
      </c>
      <c r="D32" s="166" t="s">
        <v>16</v>
      </c>
      <c r="E32" s="166" t="s">
        <v>16</v>
      </c>
      <c r="F32" s="166" t="s">
        <v>16</v>
      </c>
      <c r="G32" s="166" t="s">
        <v>16</v>
      </c>
      <c r="H32" s="166" t="s">
        <v>16</v>
      </c>
      <c r="I32" s="166" t="s">
        <v>16</v>
      </c>
      <c r="J32" s="88" t="s">
        <v>16</v>
      </c>
      <c r="K32" s="88" t="s">
        <v>182</v>
      </c>
      <c r="L32" s="88" t="s">
        <v>183</v>
      </c>
    </row>
    <row r="33" spans="1:12" ht="72.75" customHeight="1">
      <c r="A33" s="82" t="s">
        <v>67</v>
      </c>
      <c r="B33" s="88" t="s">
        <v>184</v>
      </c>
      <c r="C33" s="88" t="s">
        <v>19</v>
      </c>
      <c r="D33" s="166" t="s">
        <v>16</v>
      </c>
      <c r="E33" s="166" t="s">
        <v>16</v>
      </c>
      <c r="F33" s="166" t="s">
        <v>16</v>
      </c>
      <c r="G33" s="166" t="s">
        <v>16</v>
      </c>
      <c r="H33" s="166" t="s">
        <v>16</v>
      </c>
      <c r="I33" s="166" t="s">
        <v>16</v>
      </c>
      <c r="J33" s="88" t="s">
        <v>16</v>
      </c>
      <c r="K33" s="88" t="s">
        <v>172</v>
      </c>
      <c r="L33" s="88" t="s">
        <v>185</v>
      </c>
    </row>
    <row r="34" spans="1:12" ht="68.25" customHeight="1">
      <c r="A34" s="82" t="s">
        <v>71</v>
      </c>
      <c r="B34" s="88" t="s">
        <v>186</v>
      </c>
      <c r="C34" s="88" t="s">
        <v>19</v>
      </c>
      <c r="D34" s="164" t="s">
        <v>16</v>
      </c>
      <c r="E34" s="164" t="s">
        <v>16</v>
      </c>
      <c r="F34" s="164" t="s">
        <v>16</v>
      </c>
      <c r="G34" s="164" t="s">
        <v>16</v>
      </c>
      <c r="H34" s="164" t="s">
        <v>16</v>
      </c>
      <c r="I34" s="164" t="s">
        <v>16</v>
      </c>
      <c r="J34" s="82" t="s">
        <v>16</v>
      </c>
      <c r="K34" s="88" t="s">
        <v>187</v>
      </c>
      <c r="L34" s="88" t="s">
        <v>188</v>
      </c>
    </row>
    <row r="35" spans="1:12" ht="77.25" customHeight="1">
      <c r="A35" s="82" t="s">
        <v>75</v>
      </c>
      <c r="B35" s="88" t="s">
        <v>189</v>
      </c>
      <c r="C35" s="88" t="s">
        <v>19</v>
      </c>
      <c r="D35" s="166" t="s">
        <v>16</v>
      </c>
      <c r="E35" s="166" t="s">
        <v>16</v>
      </c>
      <c r="F35" s="166" t="s">
        <v>16</v>
      </c>
      <c r="G35" s="166" t="s">
        <v>16</v>
      </c>
      <c r="H35" s="166" t="s">
        <v>16</v>
      </c>
      <c r="I35" s="166" t="s">
        <v>16</v>
      </c>
      <c r="J35" s="88" t="s">
        <v>16</v>
      </c>
      <c r="K35" s="88" t="s">
        <v>79</v>
      </c>
      <c r="L35" s="88" t="s">
        <v>190</v>
      </c>
    </row>
    <row r="36" spans="1:12" ht="89.25" customHeight="1">
      <c r="A36" s="167" t="s">
        <v>77</v>
      </c>
      <c r="B36" s="88" t="s">
        <v>191</v>
      </c>
      <c r="C36" s="166" t="s">
        <v>19</v>
      </c>
      <c r="D36" s="168" t="s">
        <v>16</v>
      </c>
      <c r="E36" s="166" t="s">
        <v>16</v>
      </c>
      <c r="F36" s="166" t="s">
        <v>16</v>
      </c>
      <c r="G36" s="166" t="s">
        <v>16</v>
      </c>
      <c r="H36" s="168" t="s">
        <v>16</v>
      </c>
      <c r="I36" s="168" t="s">
        <v>16</v>
      </c>
      <c r="J36" s="88" t="s">
        <v>16</v>
      </c>
      <c r="K36" s="88" t="s">
        <v>192</v>
      </c>
      <c r="L36" s="82" t="s">
        <v>193</v>
      </c>
    </row>
    <row r="37" spans="1:12" ht="90.75" customHeight="1">
      <c r="A37" s="167" t="s">
        <v>81</v>
      </c>
      <c r="B37" s="88" t="s">
        <v>194</v>
      </c>
      <c r="C37" s="166" t="s">
        <v>19</v>
      </c>
      <c r="D37" s="168" t="s">
        <v>16</v>
      </c>
      <c r="E37" s="166" t="s">
        <v>16</v>
      </c>
      <c r="F37" s="166" t="s">
        <v>16</v>
      </c>
      <c r="G37" s="166" t="s">
        <v>16</v>
      </c>
      <c r="H37" s="168" t="s">
        <v>16</v>
      </c>
      <c r="I37" s="168" t="s">
        <v>16</v>
      </c>
      <c r="J37" s="88" t="s">
        <v>16</v>
      </c>
      <c r="K37" s="88" t="s">
        <v>79</v>
      </c>
      <c r="L37" s="169" t="s">
        <v>132</v>
      </c>
    </row>
    <row r="38" spans="1:12" ht="87.75" customHeight="1">
      <c r="A38" s="82" t="s">
        <v>83</v>
      </c>
      <c r="B38" s="88" t="s">
        <v>195</v>
      </c>
      <c r="C38" s="166" t="s">
        <v>19</v>
      </c>
      <c r="D38" s="168" t="s">
        <v>16</v>
      </c>
      <c r="E38" s="166" t="s">
        <v>16</v>
      </c>
      <c r="F38" s="166" t="s">
        <v>16</v>
      </c>
      <c r="G38" s="166" t="s">
        <v>16</v>
      </c>
      <c r="H38" s="168" t="s">
        <v>16</v>
      </c>
      <c r="I38" s="168" t="s">
        <v>16</v>
      </c>
      <c r="J38" s="88" t="s">
        <v>16</v>
      </c>
      <c r="K38" s="88" t="s">
        <v>196</v>
      </c>
      <c r="L38" s="88" t="s">
        <v>197</v>
      </c>
    </row>
    <row r="39" spans="1:12" ht="75" customHeight="1">
      <c r="A39" s="82" t="s">
        <v>143</v>
      </c>
      <c r="B39" s="88" t="s">
        <v>198</v>
      </c>
      <c r="C39" s="166" t="s">
        <v>19</v>
      </c>
      <c r="D39" s="168" t="s">
        <v>16</v>
      </c>
      <c r="E39" s="166" t="s">
        <v>16</v>
      </c>
      <c r="F39" s="166" t="s">
        <v>16</v>
      </c>
      <c r="G39" s="166" t="s">
        <v>16</v>
      </c>
      <c r="H39" s="168" t="s">
        <v>16</v>
      </c>
      <c r="I39" s="168" t="s">
        <v>16</v>
      </c>
      <c r="J39" s="88" t="s">
        <v>16</v>
      </c>
      <c r="K39" s="88" t="s">
        <v>199</v>
      </c>
      <c r="L39" s="88" t="s">
        <v>200</v>
      </c>
    </row>
    <row r="40" spans="1:12" ht="22.5" customHeight="1">
      <c r="A40" s="285" t="s">
        <v>86</v>
      </c>
      <c r="B40" s="285"/>
      <c r="C40" s="170">
        <v>2017</v>
      </c>
      <c r="D40" s="157">
        <f t="shared" ref="D40:D46" si="1">I40</f>
        <v>35</v>
      </c>
      <c r="E40" s="157" t="s">
        <v>16</v>
      </c>
      <c r="F40" s="157" t="s">
        <v>16</v>
      </c>
      <c r="G40" s="157" t="s">
        <v>16</v>
      </c>
      <c r="H40" s="157" t="s">
        <v>16</v>
      </c>
      <c r="I40" s="157">
        <f t="shared" ref="I40:I46" si="2">I13+I21</f>
        <v>35</v>
      </c>
      <c r="J40" s="108" t="s">
        <v>16</v>
      </c>
      <c r="K40" s="265"/>
      <c r="L40" s="265"/>
    </row>
    <row r="41" spans="1:12" ht="18.75" customHeight="1">
      <c r="A41" s="285"/>
      <c r="B41" s="285"/>
      <c r="C41" s="123">
        <v>2018</v>
      </c>
      <c r="D41" s="157">
        <f t="shared" si="1"/>
        <v>22.1</v>
      </c>
      <c r="E41" s="157" t="s">
        <v>16</v>
      </c>
      <c r="F41" s="157" t="s">
        <v>16</v>
      </c>
      <c r="G41" s="157" t="s">
        <v>16</v>
      </c>
      <c r="H41" s="157" t="s">
        <v>16</v>
      </c>
      <c r="I41" s="157">
        <f t="shared" si="2"/>
        <v>22.1</v>
      </c>
      <c r="J41" s="114" t="s">
        <v>16</v>
      </c>
      <c r="K41" s="265"/>
      <c r="L41" s="265"/>
    </row>
    <row r="42" spans="1:12" ht="23.25" customHeight="1">
      <c r="A42" s="285"/>
      <c r="B42" s="285"/>
      <c r="C42" s="123">
        <v>2019</v>
      </c>
      <c r="D42" s="157">
        <f t="shared" si="1"/>
        <v>25</v>
      </c>
      <c r="E42" s="157" t="s">
        <v>16</v>
      </c>
      <c r="F42" s="157" t="s">
        <v>16</v>
      </c>
      <c r="G42" s="157" t="s">
        <v>16</v>
      </c>
      <c r="H42" s="157" t="s">
        <v>16</v>
      </c>
      <c r="I42" s="157">
        <f t="shared" si="2"/>
        <v>25</v>
      </c>
      <c r="J42" s="114" t="s">
        <v>16</v>
      </c>
      <c r="K42" s="265"/>
      <c r="L42" s="265"/>
    </row>
    <row r="43" spans="1:12" ht="19.5" customHeight="1">
      <c r="A43" s="285"/>
      <c r="B43" s="285"/>
      <c r="C43" s="123">
        <v>2020</v>
      </c>
      <c r="D43" s="171">
        <f t="shared" si="1"/>
        <v>61.5</v>
      </c>
      <c r="E43" s="171" t="s">
        <v>16</v>
      </c>
      <c r="F43" s="171" t="s">
        <v>16</v>
      </c>
      <c r="G43" s="171" t="s">
        <v>16</v>
      </c>
      <c r="H43" s="171" t="s">
        <v>16</v>
      </c>
      <c r="I43" s="171">
        <f t="shared" si="2"/>
        <v>61.5</v>
      </c>
      <c r="J43" s="114" t="s">
        <v>16</v>
      </c>
      <c r="K43" s="265"/>
      <c r="L43" s="265"/>
    </row>
    <row r="44" spans="1:12" ht="23.25" customHeight="1">
      <c r="A44" s="285"/>
      <c r="B44" s="285"/>
      <c r="C44" s="123">
        <v>2021</v>
      </c>
      <c r="D44" s="157">
        <f t="shared" si="1"/>
        <v>19</v>
      </c>
      <c r="E44" s="157" t="s">
        <v>16</v>
      </c>
      <c r="F44" s="157" t="s">
        <v>16</v>
      </c>
      <c r="G44" s="157" t="s">
        <v>16</v>
      </c>
      <c r="H44" s="157" t="s">
        <v>16</v>
      </c>
      <c r="I44" s="157">
        <f t="shared" si="2"/>
        <v>19</v>
      </c>
      <c r="J44" s="114" t="s">
        <v>16</v>
      </c>
      <c r="K44" s="265"/>
      <c r="L44" s="265"/>
    </row>
    <row r="45" spans="1:12" ht="24.75" customHeight="1">
      <c r="A45" s="285"/>
      <c r="B45" s="285"/>
      <c r="C45" s="123">
        <v>2022</v>
      </c>
      <c r="D45" s="157">
        <f t="shared" si="1"/>
        <v>25</v>
      </c>
      <c r="E45" s="157" t="s">
        <v>16</v>
      </c>
      <c r="F45" s="157" t="s">
        <v>16</v>
      </c>
      <c r="G45" s="157" t="s">
        <v>16</v>
      </c>
      <c r="H45" s="157" t="s">
        <v>16</v>
      </c>
      <c r="I45" s="157">
        <f t="shared" si="2"/>
        <v>25</v>
      </c>
      <c r="J45" s="114" t="s">
        <v>16</v>
      </c>
      <c r="K45" s="265"/>
      <c r="L45" s="265"/>
    </row>
    <row r="46" spans="1:12" ht="22.5" customHeight="1">
      <c r="A46" s="285"/>
      <c r="B46" s="285"/>
      <c r="C46" s="123">
        <v>2023</v>
      </c>
      <c r="D46" s="157">
        <f t="shared" si="1"/>
        <v>0</v>
      </c>
      <c r="E46" s="157" t="s">
        <v>16</v>
      </c>
      <c r="F46" s="157" t="s">
        <v>16</v>
      </c>
      <c r="G46" s="157" t="s">
        <v>16</v>
      </c>
      <c r="H46" s="157" t="s">
        <v>16</v>
      </c>
      <c r="I46" s="157">
        <f t="shared" si="2"/>
        <v>0</v>
      </c>
      <c r="J46" s="114" t="s">
        <v>16</v>
      </c>
      <c r="K46" s="265"/>
      <c r="L46" s="265"/>
    </row>
    <row r="47" spans="1:12" ht="22.5" customHeight="1">
      <c r="A47" s="285"/>
      <c r="B47" s="285"/>
      <c r="C47" s="123">
        <v>2024</v>
      </c>
      <c r="D47" s="157">
        <v>0</v>
      </c>
      <c r="E47" s="157" t="s">
        <v>16</v>
      </c>
      <c r="F47" s="157" t="s">
        <v>16</v>
      </c>
      <c r="G47" s="157" t="s">
        <v>16</v>
      </c>
      <c r="H47" s="157" t="s">
        <v>16</v>
      </c>
      <c r="I47" s="157">
        <v>0</v>
      </c>
      <c r="J47" s="114" t="s">
        <v>16</v>
      </c>
      <c r="K47" s="265"/>
      <c r="L47" s="265"/>
    </row>
    <row r="48" spans="1:12" ht="29.25" customHeight="1">
      <c r="A48" s="285"/>
      <c r="B48" s="285"/>
      <c r="C48" s="123" t="s">
        <v>19</v>
      </c>
      <c r="D48" s="171">
        <f>D40+D41+D42+D43+D44+D45+D46+D47</f>
        <v>187.6</v>
      </c>
      <c r="E48" s="171" t="s">
        <v>16</v>
      </c>
      <c r="F48" s="171" t="s">
        <v>16</v>
      </c>
      <c r="G48" s="171" t="s">
        <v>16</v>
      </c>
      <c r="H48" s="157" t="s">
        <v>16</v>
      </c>
      <c r="I48" s="171">
        <f>I45+I44+I43+I42+I41+I40+I46+I47</f>
        <v>187.6</v>
      </c>
      <c r="J48" s="114" t="s">
        <v>16</v>
      </c>
      <c r="K48" s="265"/>
      <c r="L48" s="265"/>
    </row>
  </sheetData>
  <sheetProtection selectLockedCells="1" selectUnlockedCells="1"/>
  <mergeCells count="30">
    <mergeCell ref="A21:A28"/>
    <mergeCell ref="B21:B28"/>
    <mergeCell ref="K21:K28"/>
    <mergeCell ref="L21:L28"/>
    <mergeCell ref="A40:B48"/>
    <mergeCell ref="K40:L48"/>
    <mergeCell ref="A10:L10"/>
    <mergeCell ref="A11:L11"/>
    <mergeCell ref="A12:L12"/>
    <mergeCell ref="A13:A20"/>
    <mergeCell ref="B13:B20"/>
    <mergeCell ref="K13:K20"/>
    <mergeCell ref="L13:L20"/>
    <mergeCell ref="L4:L8"/>
    <mergeCell ref="E5:E8"/>
    <mergeCell ref="F5:I5"/>
    <mergeCell ref="F6:H6"/>
    <mergeCell ref="I6:I8"/>
    <mergeCell ref="F7:F8"/>
    <mergeCell ref="G7:H7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</mergeCells>
  <pageMargins left="0.27569444444444446" right="0.19652777777777777" top="0.27569444444444446" bottom="0.19652777777777777" header="0.51180555555555551" footer="0.51180555555555551"/>
  <pageSetup paperSize="9" scale="53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L233"/>
  <sheetViews>
    <sheetView view="pageBreakPreview" topLeftCell="B13" zoomScale="57" zoomScaleSheetLayoutView="57" workbookViewId="0">
      <selection activeCell="L228" sqref="L228"/>
    </sheetView>
  </sheetViews>
  <sheetFormatPr defaultColWidth="9" defaultRowHeight="63.75" customHeight="1"/>
  <cols>
    <col min="1" max="1" width="10.85546875" style="172" customWidth="1"/>
    <col min="2" max="2" width="93.140625" style="173" customWidth="1"/>
    <col min="3" max="3" width="14.85546875" style="172" customWidth="1"/>
    <col min="4" max="4" width="18.42578125" style="172" customWidth="1"/>
    <col min="5" max="5" width="10.7109375" style="172" customWidth="1"/>
    <col min="6" max="6" width="9.42578125" style="172" customWidth="1"/>
    <col min="7" max="7" width="15.28515625" style="172" customWidth="1"/>
    <col min="8" max="8" width="18" style="172" customWidth="1"/>
    <col min="9" max="9" width="16.7109375" style="172" customWidth="1"/>
    <col min="10" max="10" width="11.42578125" style="172" customWidth="1"/>
    <col min="11" max="11" width="69.42578125" style="172" customWidth="1"/>
    <col min="12" max="12" width="65.28515625" style="172" customWidth="1"/>
    <col min="13" max="16384" width="9" style="172"/>
  </cols>
  <sheetData>
    <row r="1" spans="1:12" ht="12" customHeight="1"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 s="173" customFormat="1" ht="18" customHeight="1">
      <c r="A2" s="302" t="s">
        <v>201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</row>
    <row r="3" spans="1:12" s="173" customFormat="1" ht="38.25" customHeight="1">
      <c r="A3" s="303" t="s">
        <v>202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</row>
    <row r="4" spans="1:12" s="173" customFormat="1" ht="21.75" customHeight="1">
      <c r="A4" s="304" t="s">
        <v>33</v>
      </c>
      <c r="B4" s="304" t="s">
        <v>34</v>
      </c>
      <c r="C4" s="304" t="s">
        <v>2</v>
      </c>
      <c r="D4" s="304" t="s">
        <v>164</v>
      </c>
      <c r="E4" s="304" t="s">
        <v>36</v>
      </c>
      <c r="F4" s="304"/>
      <c r="G4" s="304"/>
      <c r="H4" s="304"/>
      <c r="I4" s="304"/>
      <c r="J4" s="304" t="s">
        <v>8</v>
      </c>
      <c r="K4" s="304" t="s">
        <v>37</v>
      </c>
      <c r="L4" s="304" t="s">
        <v>38</v>
      </c>
    </row>
    <row r="5" spans="1:12" s="173" customFormat="1" ht="21.75" customHeight="1">
      <c r="A5" s="304"/>
      <c r="B5" s="304"/>
      <c r="C5" s="304"/>
      <c r="D5" s="304"/>
      <c r="E5" s="305" t="s">
        <v>6</v>
      </c>
      <c r="F5" s="304" t="s">
        <v>7</v>
      </c>
      <c r="G5" s="304"/>
      <c r="H5" s="304"/>
      <c r="I5" s="304"/>
      <c r="J5" s="304"/>
      <c r="K5" s="304"/>
      <c r="L5" s="304"/>
    </row>
    <row r="6" spans="1:12" s="173" customFormat="1" ht="40.5" customHeight="1">
      <c r="A6" s="304"/>
      <c r="B6" s="304"/>
      <c r="C6" s="304"/>
      <c r="D6" s="304"/>
      <c r="E6" s="304"/>
      <c r="F6" s="306" t="s">
        <v>9</v>
      </c>
      <c r="G6" s="306"/>
      <c r="H6" s="306"/>
      <c r="I6" s="304" t="s">
        <v>10</v>
      </c>
      <c r="J6" s="304"/>
      <c r="K6" s="304"/>
      <c r="L6" s="304"/>
    </row>
    <row r="7" spans="1:12" s="173" customFormat="1" ht="19.5" customHeight="1">
      <c r="A7" s="304"/>
      <c r="B7" s="304"/>
      <c r="C7" s="304"/>
      <c r="D7" s="304"/>
      <c r="E7" s="305"/>
      <c r="F7" s="304" t="s">
        <v>11</v>
      </c>
      <c r="G7" s="304" t="s">
        <v>12</v>
      </c>
      <c r="H7" s="304"/>
      <c r="I7" s="304"/>
      <c r="J7" s="304"/>
      <c r="K7" s="304"/>
      <c r="L7" s="304"/>
    </row>
    <row r="8" spans="1:12" s="173" customFormat="1" ht="56.25" customHeight="1">
      <c r="A8" s="304"/>
      <c r="B8" s="304"/>
      <c r="C8" s="304"/>
      <c r="D8" s="304"/>
      <c r="E8" s="305"/>
      <c r="F8" s="304"/>
      <c r="G8" s="175" t="s">
        <v>13</v>
      </c>
      <c r="H8" s="176" t="s">
        <v>14</v>
      </c>
      <c r="I8" s="304"/>
      <c r="J8" s="304"/>
      <c r="K8" s="304"/>
      <c r="L8" s="304"/>
    </row>
    <row r="9" spans="1:12" s="173" customFormat="1" ht="18.75" customHeight="1">
      <c r="A9" s="177">
        <v>1</v>
      </c>
      <c r="B9" s="175">
        <v>2</v>
      </c>
      <c r="C9" s="175">
        <v>3</v>
      </c>
      <c r="D9" s="175">
        <v>4</v>
      </c>
      <c r="E9" s="175">
        <v>5</v>
      </c>
      <c r="F9" s="175">
        <v>6</v>
      </c>
      <c r="G9" s="175">
        <v>7</v>
      </c>
      <c r="H9" s="175">
        <v>8</v>
      </c>
      <c r="I9" s="175">
        <v>9</v>
      </c>
      <c r="J9" s="175">
        <v>10</v>
      </c>
      <c r="K9" s="175">
        <v>11</v>
      </c>
      <c r="L9" s="175">
        <v>12</v>
      </c>
    </row>
    <row r="10" spans="1:12" s="173" customFormat="1" ht="24" customHeight="1">
      <c r="A10" s="307" t="s">
        <v>203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</row>
    <row r="11" spans="1:12" s="173" customFormat="1" ht="24" customHeight="1">
      <c r="A11" s="308" t="s">
        <v>204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</row>
    <row r="12" spans="1:12" s="173" customFormat="1" ht="40.5" customHeight="1">
      <c r="A12" s="309" t="s">
        <v>205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</row>
    <row r="13" spans="1:12" ht="48.75" customHeight="1">
      <c r="A13" s="179" t="s">
        <v>42</v>
      </c>
      <c r="B13" s="180" t="s">
        <v>206</v>
      </c>
      <c r="C13" s="180" t="s">
        <v>19</v>
      </c>
      <c r="D13" s="180" t="s">
        <v>16</v>
      </c>
      <c r="E13" s="180" t="s">
        <v>16</v>
      </c>
      <c r="F13" s="180" t="s">
        <v>16</v>
      </c>
      <c r="G13" s="180" t="s">
        <v>16</v>
      </c>
      <c r="H13" s="180" t="s">
        <v>16</v>
      </c>
      <c r="I13" s="180" t="s">
        <v>16</v>
      </c>
      <c r="J13" s="180" t="s">
        <v>16</v>
      </c>
      <c r="K13" s="180" t="s">
        <v>207</v>
      </c>
      <c r="L13" s="181" t="s">
        <v>208</v>
      </c>
    </row>
    <row r="14" spans="1:12" ht="78" customHeight="1">
      <c r="A14" s="179" t="s">
        <v>46</v>
      </c>
      <c r="B14" s="180" t="s">
        <v>209</v>
      </c>
      <c r="C14" s="180" t="s">
        <v>19</v>
      </c>
      <c r="D14" s="180" t="s">
        <v>16</v>
      </c>
      <c r="E14" s="180" t="s">
        <v>16</v>
      </c>
      <c r="F14" s="180" t="s">
        <v>16</v>
      </c>
      <c r="G14" s="180" t="s">
        <v>16</v>
      </c>
      <c r="H14" s="180" t="s">
        <v>16</v>
      </c>
      <c r="I14" s="180" t="s">
        <v>16</v>
      </c>
      <c r="J14" s="180" t="s">
        <v>16</v>
      </c>
      <c r="K14" s="180" t="s">
        <v>210</v>
      </c>
      <c r="L14" s="181" t="s">
        <v>211</v>
      </c>
    </row>
    <row r="15" spans="1:12" ht="66" customHeight="1">
      <c r="A15" s="179" t="s">
        <v>50</v>
      </c>
      <c r="B15" s="180" t="s">
        <v>212</v>
      </c>
      <c r="C15" s="180" t="s">
        <v>19</v>
      </c>
      <c r="D15" s="180" t="s">
        <v>16</v>
      </c>
      <c r="E15" s="180" t="s">
        <v>16</v>
      </c>
      <c r="F15" s="180" t="s">
        <v>16</v>
      </c>
      <c r="G15" s="180" t="s">
        <v>16</v>
      </c>
      <c r="H15" s="180" t="s">
        <v>16</v>
      </c>
      <c r="I15" s="180" t="s">
        <v>16</v>
      </c>
      <c r="J15" s="180" t="s">
        <v>16</v>
      </c>
      <c r="K15" s="180" t="s">
        <v>210</v>
      </c>
      <c r="L15" s="181" t="s">
        <v>211</v>
      </c>
    </row>
    <row r="16" spans="1:12" ht="45.75" customHeight="1">
      <c r="A16" s="179" t="s">
        <v>55</v>
      </c>
      <c r="B16" s="180" t="s">
        <v>213</v>
      </c>
      <c r="C16" s="180" t="s">
        <v>19</v>
      </c>
      <c r="D16" s="180" t="s">
        <v>16</v>
      </c>
      <c r="E16" s="180" t="s">
        <v>16</v>
      </c>
      <c r="F16" s="180" t="s">
        <v>16</v>
      </c>
      <c r="G16" s="180" t="s">
        <v>16</v>
      </c>
      <c r="H16" s="180" t="s">
        <v>16</v>
      </c>
      <c r="I16" s="180" t="s">
        <v>16</v>
      </c>
      <c r="J16" s="180" t="s">
        <v>16</v>
      </c>
      <c r="K16" s="180" t="s">
        <v>210</v>
      </c>
      <c r="L16" s="181" t="s">
        <v>214</v>
      </c>
    </row>
    <row r="17" spans="1:12" ht="96" customHeight="1">
      <c r="A17" s="179" t="s">
        <v>59</v>
      </c>
      <c r="B17" s="180" t="s">
        <v>215</v>
      </c>
      <c r="C17" s="180" t="s">
        <v>19</v>
      </c>
      <c r="D17" s="180" t="s">
        <v>16</v>
      </c>
      <c r="E17" s="180" t="s">
        <v>16</v>
      </c>
      <c r="F17" s="180" t="s">
        <v>16</v>
      </c>
      <c r="G17" s="180" t="s">
        <v>16</v>
      </c>
      <c r="H17" s="180" t="s">
        <v>16</v>
      </c>
      <c r="I17" s="180" t="s">
        <v>16</v>
      </c>
      <c r="J17" s="180" t="s">
        <v>16</v>
      </c>
      <c r="K17" s="180" t="s">
        <v>216</v>
      </c>
      <c r="L17" s="181" t="s">
        <v>217</v>
      </c>
    </row>
    <row r="18" spans="1:12" ht="21.75" customHeight="1">
      <c r="A18" s="310" t="s">
        <v>63</v>
      </c>
      <c r="B18" s="311" t="s">
        <v>218</v>
      </c>
      <c r="C18" s="180">
        <v>2017</v>
      </c>
      <c r="D18" s="180" t="s">
        <v>16</v>
      </c>
      <c r="E18" s="180" t="s">
        <v>16</v>
      </c>
      <c r="F18" s="180" t="s">
        <v>16</v>
      </c>
      <c r="G18" s="180" t="s">
        <v>16</v>
      </c>
      <c r="H18" s="180" t="s">
        <v>16</v>
      </c>
      <c r="I18" s="180" t="s">
        <v>16</v>
      </c>
      <c r="J18" s="180" t="s">
        <v>16</v>
      </c>
      <c r="K18" s="311" t="s">
        <v>219</v>
      </c>
      <c r="L18" s="312" t="s">
        <v>214</v>
      </c>
    </row>
    <row r="19" spans="1:12" ht="19.5" customHeight="1">
      <c r="A19" s="310"/>
      <c r="B19" s="311"/>
      <c r="C19" s="180">
        <v>2018</v>
      </c>
      <c r="D19" s="180" t="s">
        <v>16</v>
      </c>
      <c r="E19" s="180" t="s">
        <v>16</v>
      </c>
      <c r="F19" s="180" t="s">
        <v>16</v>
      </c>
      <c r="G19" s="180" t="s">
        <v>16</v>
      </c>
      <c r="H19" s="180" t="s">
        <v>16</v>
      </c>
      <c r="I19" s="180" t="s">
        <v>16</v>
      </c>
      <c r="J19" s="180"/>
      <c r="K19" s="311"/>
      <c r="L19" s="312"/>
    </row>
    <row r="20" spans="1:12" ht="21" customHeight="1">
      <c r="A20" s="310"/>
      <c r="B20" s="311"/>
      <c r="C20" s="180">
        <v>2019</v>
      </c>
      <c r="D20" s="180" t="s">
        <v>16</v>
      </c>
      <c r="E20" s="180" t="s">
        <v>16</v>
      </c>
      <c r="F20" s="180" t="s">
        <v>16</v>
      </c>
      <c r="G20" s="180" t="s">
        <v>16</v>
      </c>
      <c r="H20" s="180" t="s">
        <v>16</v>
      </c>
      <c r="I20" s="180" t="s">
        <v>16</v>
      </c>
      <c r="J20" s="180"/>
      <c r="K20" s="311"/>
      <c r="L20" s="312"/>
    </row>
    <row r="21" spans="1:12" ht="18" customHeight="1">
      <c r="A21" s="310"/>
      <c r="B21" s="311"/>
      <c r="C21" s="180">
        <v>2020</v>
      </c>
      <c r="D21" s="182">
        <f>I21</f>
        <v>0</v>
      </c>
      <c r="E21" s="180"/>
      <c r="F21" s="180"/>
      <c r="G21" s="180"/>
      <c r="H21" s="180"/>
      <c r="I21" s="182">
        <v>0</v>
      </c>
      <c r="J21" s="180"/>
      <c r="K21" s="311"/>
      <c r="L21" s="312"/>
    </row>
    <row r="22" spans="1:12" ht="21" customHeight="1">
      <c r="A22" s="310"/>
      <c r="B22" s="311"/>
      <c r="C22" s="180">
        <v>2021</v>
      </c>
      <c r="D22" s="180" t="s">
        <v>16</v>
      </c>
      <c r="E22" s="180" t="s">
        <v>16</v>
      </c>
      <c r="F22" s="180" t="s">
        <v>16</v>
      </c>
      <c r="G22" s="180" t="s">
        <v>16</v>
      </c>
      <c r="H22" s="180" t="s">
        <v>16</v>
      </c>
      <c r="I22" s="180" t="s">
        <v>16</v>
      </c>
      <c r="J22" s="180" t="s">
        <v>16</v>
      </c>
      <c r="K22" s="311"/>
      <c r="L22" s="312"/>
    </row>
    <row r="23" spans="1:12" ht="18.75" customHeight="1">
      <c r="A23" s="310"/>
      <c r="B23" s="311"/>
      <c r="C23" s="180">
        <v>2022</v>
      </c>
      <c r="D23" s="180" t="s">
        <v>16</v>
      </c>
      <c r="E23" s="180" t="s">
        <v>16</v>
      </c>
      <c r="F23" s="180" t="s">
        <v>16</v>
      </c>
      <c r="G23" s="180" t="s">
        <v>16</v>
      </c>
      <c r="H23" s="180" t="s">
        <v>16</v>
      </c>
      <c r="I23" s="180" t="s">
        <v>16</v>
      </c>
      <c r="J23" s="180" t="s">
        <v>16</v>
      </c>
      <c r="K23" s="311"/>
      <c r="L23" s="312"/>
    </row>
    <row r="24" spans="1:12" ht="18.75" customHeight="1">
      <c r="A24" s="310"/>
      <c r="B24" s="311"/>
      <c r="C24" s="180">
        <v>2023</v>
      </c>
      <c r="D24" s="180" t="s">
        <v>16</v>
      </c>
      <c r="E24" s="180" t="s">
        <v>16</v>
      </c>
      <c r="F24" s="180" t="s">
        <v>16</v>
      </c>
      <c r="G24" s="180" t="s">
        <v>16</v>
      </c>
      <c r="H24" s="180" t="s">
        <v>16</v>
      </c>
      <c r="I24" s="180" t="s">
        <v>16</v>
      </c>
      <c r="J24" s="180" t="s">
        <v>16</v>
      </c>
      <c r="K24" s="311"/>
      <c r="L24" s="312"/>
    </row>
    <row r="25" spans="1:12" ht="24" customHeight="1">
      <c r="A25" s="310"/>
      <c r="B25" s="311"/>
      <c r="C25" s="180">
        <v>2024</v>
      </c>
      <c r="D25" s="180" t="s">
        <v>16</v>
      </c>
      <c r="E25" s="180" t="s">
        <v>16</v>
      </c>
      <c r="F25" s="180" t="s">
        <v>16</v>
      </c>
      <c r="G25" s="180" t="s">
        <v>16</v>
      </c>
      <c r="H25" s="180" t="s">
        <v>16</v>
      </c>
      <c r="I25" s="180" t="s">
        <v>16</v>
      </c>
      <c r="J25" s="180" t="s">
        <v>16</v>
      </c>
      <c r="K25" s="311"/>
      <c r="L25" s="312"/>
    </row>
    <row r="26" spans="1:12" ht="40.5" customHeight="1">
      <c r="A26" s="310" t="s">
        <v>67</v>
      </c>
      <c r="B26" s="180" t="s">
        <v>220</v>
      </c>
      <c r="C26" s="311" t="s">
        <v>19</v>
      </c>
      <c r="D26" s="180" t="s">
        <v>16</v>
      </c>
      <c r="E26" s="180" t="s">
        <v>16</v>
      </c>
      <c r="F26" s="180" t="s">
        <v>16</v>
      </c>
      <c r="G26" s="180" t="s">
        <v>16</v>
      </c>
      <c r="H26" s="180" t="s">
        <v>16</v>
      </c>
      <c r="I26" s="180" t="s">
        <v>16</v>
      </c>
      <c r="J26" s="180" t="s">
        <v>16</v>
      </c>
      <c r="K26" s="311" t="s">
        <v>219</v>
      </c>
      <c r="L26" s="312" t="s">
        <v>221</v>
      </c>
    </row>
    <row r="27" spans="1:12" ht="24.75" customHeight="1">
      <c r="A27" s="310"/>
      <c r="B27" s="183" t="s">
        <v>222</v>
      </c>
      <c r="C27" s="311"/>
      <c r="D27" s="180" t="s">
        <v>16</v>
      </c>
      <c r="E27" s="180" t="s">
        <v>16</v>
      </c>
      <c r="F27" s="180" t="s">
        <v>16</v>
      </c>
      <c r="G27" s="180" t="s">
        <v>16</v>
      </c>
      <c r="H27" s="180" t="s">
        <v>16</v>
      </c>
      <c r="I27" s="180" t="s">
        <v>16</v>
      </c>
      <c r="J27" s="180" t="s">
        <v>16</v>
      </c>
      <c r="K27" s="311"/>
      <c r="L27" s="312"/>
    </row>
    <row r="28" spans="1:12" ht="38.25" customHeight="1">
      <c r="A28" s="310"/>
      <c r="B28" s="183" t="s">
        <v>223</v>
      </c>
      <c r="C28" s="311"/>
      <c r="D28" s="180" t="s">
        <v>16</v>
      </c>
      <c r="E28" s="180" t="s">
        <v>16</v>
      </c>
      <c r="F28" s="180" t="s">
        <v>16</v>
      </c>
      <c r="G28" s="180" t="s">
        <v>16</v>
      </c>
      <c r="H28" s="180" t="s">
        <v>16</v>
      </c>
      <c r="I28" s="180" t="s">
        <v>16</v>
      </c>
      <c r="J28" s="180" t="s">
        <v>16</v>
      </c>
      <c r="K28" s="180" t="s">
        <v>224</v>
      </c>
      <c r="L28" s="312"/>
    </row>
    <row r="29" spans="1:12" ht="66" customHeight="1">
      <c r="A29" s="179" t="s">
        <v>71</v>
      </c>
      <c r="B29" s="180" t="s">
        <v>225</v>
      </c>
      <c r="C29" s="180" t="s">
        <v>19</v>
      </c>
      <c r="D29" s="180" t="s">
        <v>16</v>
      </c>
      <c r="E29" s="180" t="s">
        <v>16</v>
      </c>
      <c r="F29" s="180" t="s">
        <v>16</v>
      </c>
      <c r="G29" s="180" t="s">
        <v>16</v>
      </c>
      <c r="H29" s="180" t="s">
        <v>16</v>
      </c>
      <c r="I29" s="180" t="s">
        <v>16</v>
      </c>
      <c r="J29" s="180" t="s">
        <v>16</v>
      </c>
      <c r="K29" s="180" t="s">
        <v>226</v>
      </c>
      <c r="L29" s="181" t="s">
        <v>227</v>
      </c>
    </row>
    <row r="30" spans="1:12" ht="63.75" customHeight="1">
      <c r="A30" s="310" t="s">
        <v>75</v>
      </c>
      <c r="B30" s="180" t="s">
        <v>228</v>
      </c>
      <c r="C30" s="311" t="s">
        <v>19</v>
      </c>
      <c r="D30" s="180" t="s">
        <v>16</v>
      </c>
      <c r="E30" s="180" t="s">
        <v>16</v>
      </c>
      <c r="F30" s="180" t="s">
        <v>16</v>
      </c>
      <c r="G30" s="180" t="s">
        <v>16</v>
      </c>
      <c r="H30" s="180" t="s">
        <v>16</v>
      </c>
      <c r="I30" s="180" t="s">
        <v>16</v>
      </c>
      <c r="J30" s="180" t="s">
        <v>16</v>
      </c>
      <c r="K30" s="311" t="s">
        <v>229</v>
      </c>
      <c r="L30" s="312" t="s">
        <v>230</v>
      </c>
    </row>
    <row r="31" spans="1:12" ht="38.25" customHeight="1">
      <c r="A31" s="310"/>
      <c r="B31" s="183" t="s">
        <v>231</v>
      </c>
      <c r="C31" s="311"/>
      <c r="D31" s="180" t="s">
        <v>16</v>
      </c>
      <c r="E31" s="180" t="s">
        <v>16</v>
      </c>
      <c r="F31" s="180" t="s">
        <v>16</v>
      </c>
      <c r="G31" s="180" t="s">
        <v>16</v>
      </c>
      <c r="H31" s="180" t="s">
        <v>16</v>
      </c>
      <c r="I31" s="180" t="s">
        <v>16</v>
      </c>
      <c r="J31" s="180" t="s">
        <v>16</v>
      </c>
      <c r="K31" s="311"/>
      <c r="L31" s="312"/>
    </row>
    <row r="32" spans="1:12" ht="39.75" customHeight="1">
      <c r="A32" s="310"/>
      <c r="B32" s="183" t="s">
        <v>232</v>
      </c>
      <c r="C32" s="311"/>
      <c r="D32" s="180" t="s">
        <v>16</v>
      </c>
      <c r="E32" s="180" t="s">
        <v>16</v>
      </c>
      <c r="F32" s="180" t="s">
        <v>16</v>
      </c>
      <c r="G32" s="180" t="s">
        <v>16</v>
      </c>
      <c r="H32" s="180" t="s">
        <v>16</v>
      </c>
      <c r="I32" s="180" t="s">
        <v>16</v>
      </c>
      <c r="J32" s="180" t="s">
        <v>16</v>
      </c>
      <c r="K32" s="311"/>
      <c r="L32" s="312"/>
    </row>
    <row r="33" spans="1:12" ht="61.5" customHeight="1">
      <c r="A33" s="179" t="s">
        <v>77</v>
      </c>
      <c r="B33" s="180" t="s">
        <v>233</v>
      </c>
      <c r="C33" s="180" t="s">
        <v>19</v>
      </c>
      <c r="D33" s="180" t="s">
        <v>16</v>
      </c>
      <c r="E33" s="180" t="s">
        <v>16</v>
      </c>
      <c r="F33" s="180" t="s">
        <v>16</v>
      </c>
      <c r="G33" s="180" t="s">
        <v>16</v>
      </c>
      <c r="H33" s="180" t="s">
        <v>16</v>
      </c>
      <c r="I33" s="180" t="s">
        <v>16</v>
      </c>
      <c r="J33" s="180"/>
      <c r="K33" s="180" t="s">
        <v>234</v>
      </c>
      <c r="L33" s="181" t="s">
        <v>235</v>
      </c>
    </row>
    <row r="34" spans="1:12" ht="108.75" customHeight="1">
      <c r="A34" s="179" t="s">
        <v>81</v>
      </c>
      <c r="B34" s="180" t="s">
        <v>236</v>
      </c>
      <c r="C34" s="180" t="s">
        <v>19</v>
      </c>
      <c r="D34" s="180" t="s">
        <v>16</v>
      </c>
      <c r="E34" s="180" t="s">
        <v>16</v>
      </c>
      <c r="F34" s="180" t="s">
        <v>16</v>
      </c>
      <c r="G34" s="180" t="s">
        <v>16</v>
      </c>
      <c r="H34" s="180" t="s">
        <v>16</v>
      </c>
      <c r="I34" s="180" t="s">
        <v>16</v>
      </c>
      <c r="J34" s="180" t="s">
        <v>16</v>
      </c>
      <c r="K34" s="180" t="s">
        <v>234</v>
      </c>
      <c r="L34" s="181" t="s">
        <v>237</v>
      </c>
    </row>
    <row r="35" spans="1:12" ht="78" customHeight="1">
      <c r="A35" s="179" t="s">
        <v>83</v>
      </c>
      <c r="B35" s="180" t="s">
        <v>238</v>
      </c>
      <c r="C35" s="180" t="s">
        <v>19</v>
      </c>
      <c r="D35" s="180" t="s">
        <v>16</v>
      </c>
      <c r="E35" s="180" t="s">
        <v>16</v>
      </c>
      <c r="F35" s="180" t="s">
        <v>16</v>
      </c>
      <c r="G35" s="180" t="s">
        <v>16</v>
      </c>
      <c r="H35" s="180" t="s">
        <v>16</v>
      </c>
      <c r="I35" s="180" t="s">
        <v>16</v>
      </c>
      <c r="J35" s="180" t="s">
        <v>16</v>
      </c>
      <c r="K35" s="180" t="s">
        <v>239</v>
      </c>
      <c r="L35" s="181" t="s">
        <v>240</v>
      </c>
    </row>
    <row r="36" spans="1:12" ht="46.5" customHeight="1">
      <c r="A36" s="179" t="s">
        <v>143</v>
      </c>
      <c r="B36" s="180" t="s">
        <v>241</v>
      </c>
      <c r="C36" s="180" t="s">
        <v>19</v>
      </c>
      <c r="D36" s="180" t="s">
        <v>16</v>
      </c>
      <c r="E36" s="180" t="s">
        <v>16</v>
      </c>
      <c r="F36" s="180" t="s">
        <v>16</v>
      </c>
      <c r="G36" s="180" t="s">
        <v>16</v>
      </c>
      <c r="H36" s="180" t="s">
        <v>16</v>
      </c>
      <c r="I36" s="180" t="s">
        <v>16</v>
      </c>
      <c r="J36" s="180" t="s">
        <v>16</v>
      </c>
      <c r="K36" s="180" t="s">
        <v>239</v>
      </c>
      <c r="L36" s="181" t="s">
        <v>242</v>
      </c>
    </row>
    <row r="37" spans="1:12" ht="21.75" customHeight="1">
      <c r="A37" s="310" t="s">
        <v>146</v>
      </c>
      <c r="B37" s="311" t="s">
        <v>243</v>
      </c>
      <c r="C37" s="180">
        <v>2017</v>
      </c>
      <c r="D37" s="182">
        <f t="shared" ref="D37:D43" si="0">I37</f>
        <v>5</v>
      </c>
      <c r="E37" s="182" t="s">
        <v>16</v>
      </c>
      <c r="F37" s="182" t="s">
        <v>16</v>
      </c>
      <c r="G37" s="182" t="s">
        <v>16</v>
      </c>
      <c r="H37" s="182" t="s">
        <v>16</v>
      </c>
      <c r="I37" s="182">
        <v>5</v>
      </c>
      <c r="J37" s="180" t="s">
        <v>16</v>
      </c>
      <c r="K37" s="311" t="s">
        <v>244</v>
      </c>
      <c r="L37" s="312" t="s">
        <v>245</v>
      </c>
    </row>
    <row r="38" spans="1:12" ht="19.5" customHeight="1">
      <c r="A38" s="310"/>
      <c r="B38" s="311"/>
      <c r="C38" s="180">
        <v>2018</v>
      </c>
      <c r="D38" s="182">
        <f t="shared" si="0"/>
        <v>5</v>
      </c>
      <c r="E38" s="182" t="s">
        <v>16</v>
      </c>
      <c r="F38" s="182" t="s">
        <v>16</v>
      </c>
      <c r="G38" s="182" t="s">
        <v>16</v>
      </c>
      <c r="H38" s="182" t="s">
        <v>16</v>
      </c>
      <c r="I38" s="182">
        <v>5</v>
      </c>
      <c r="J38" s="180" t="s">
        <v>16</v>
      </c>
      <c r="K38" s="311"/>
      <c r="L38" s="312"/>
    </row>
    <row r="39" spans="1:12" ht="20.25" customHeight="1">
      <c r="A39" s="310"/>
      <c r="B39" s="311"/>
      <c r="C39" s="180">
        <v>2019</v>
      </c>
      <c r="D39" s="182">
        <f t="shared" si="0"/>
        <v>0</v>
      </c>
      <c r="E39" s="182" t="s">
        <v>16</v>
      </c>
      <c r="F39" s="182" t="s">
        <v>16</v>
      </c>
      <c r="G39" s="182" t="s">
        <v>16</v>
      </c>
      <c r="H39" s="182" t="s">
        <v>16</v>
      </c>
      <c r="I39" s="182">
        <v>0</v>
      </c>
      <c r="J39" s="180" t="s">
        <v>16</v>
      </c>
      <c r="K39" s="311"/>
      <c r="L39" s="312"/>
    </row>
    <row r="40" spans="1:12" ht="23.25" customHeight="1">
      <c r="A40" s="310"/>
      <c r="B40" s="311"/>
      <c r="C40" s="180">
        <v>2020</v>
      </c>
      <c r="D40" s="182">
        <f t="shared" si="0"/>
        <v>3</v>
      </c>
      <c r="E40" s="182" t="s">
        <v>16</v>
      </c>
      <c r="F40" s="182" t="s">
        <v>16</v>
      </c>
      <c r="G40" s="182" t="s">
        <v>16</v>
      </c>
      <c r="H40" s="182" t="s">
        <v>16</v>
      </c>
      <c r="I40" s="182">
        <v>3</v>
      </c>
      <c r="J40" s="180" t="s">
        <v>16</v>
      </c>
      <c r="K40" s="311"/>
      <c r="L40" s="312"/>
    </row>
    <row r="41" spans="1:12" ht="20.25" customHeight="1">
      <c r="A41" s="310"/>
      <c r="B41" s="311"/>
      <c r="C41" s="180">
        <v>2021</v>
      </c>
      <c r="D41" s="182">
        <f t="shared" si="0"/>
        <v>3</v>
      </c>
      <c r="E41" s="182" t="s">
        <v>16</v>
      </c>
      <c r="F41" s="182" t="s">
        <v>16</v>
      </c>
      <c r="G41" s="182" t="s">
        <v>16</v>
      </c>
      <c r="H41" s="182" t="s">
        <v>16</v>
      </c>
      <c r="I41" s="219">
        <v>3</v>
      </c>
      <c r="J41" s="180" t="s">
        <v>16</v>
      </c>
      <c r="K41" s="311"/>
      <c r="L41" s="312"/>
    </row>
    <row r="42" spans="1:12" ht="23.25" customHeight="1">
      <c r="A42" s="310"/>
      <c r="B42" s="311"/>
      <c r="C42" s="180">
        <v>2022</v>
      </c>
      <c r="D42" s="182">
        <f t="shared" si="0"/>
        <v>3</v>
      </c>
      <c r="E42" s="182" t="s">
        <v>16</v>
      </c>
      <c r="F42" s="182" t="s">
        <v>16</v>
      </c>
      <c r="G42" s="182" t="s">
        <v>16</v>
      </c>
      <c r="H42" s="182" t="s">
        <v>16</v>
      </c>
      <c r="I42" s="182">
        <v>3</v>
      </c>
      <c r="J42" s="180" t="s">
        <v>16</v>
      </c>
      <c r="K42" s="311"/>
      <c r="L42" s="312"/>
    </row>
    <row r="43" spans="1:12" ht="23.25" customHeight="1">
      <c r="A43" s="310"/>
      <c r="B43" s="311"/>
      <c r="C43" s="180">
        <v>2023</v>
      </c>
      <c r="D43" s="182">
        <f t="shared" si="0"/>
        <v>0</v>
      </c>
      <c r="E43" s="182" t="s">
        <v>16</v>
      </c>
      <c r="F43" s="182" t="s">
        <v>16</v>
      </c>
      <c r="G43" s="182" t="s">
        <v>16</v>
      </c>
      <c r="H43" s="182" t="s">
        <v>16</v>
      </c>
      <c r="I43" s="182">
        <f>+I104+I105+I106+I107+I108+I109+I110+I126+I140+I154+I171+I186+I194+I202+I214</f>
        <v>0</v>
      </c>
      <c r="J43" s="180" t="s">
        <v>16</v>
      </c>
      <c r="K43" s="311"/>
      <c r="L43" s="312"/>
    </row>
    <row r="44" spans="1:12" ht="23.25" customHeight="1">
      <c r="A44" s="310"/>
      <c r="B44" s="311"/>
      <c r="C44" s="180">
        <v>2024</v>
      </c>
      <c r="D44" s="182">
        <v>0</v>
      </c>
      <c r="E44" s="182" t="s">
        <v>16</v>
      </c>
      <c r="F44" s="182" t="s">
        <v>16</v>
      </c>
      <c r="G44" s="182" t="s">
        <v>16</v>
      </c>
      <c r="H44" s="182" t="s">
        <v>16</v>
      </c>
      <c r="I44" s="182">
        <v>0</v>
      </c>
      <c r="J44" s="180" t="s">
        <v>16</v>
      </c>
      <c r="K44" s="311"/>
      <c r="L44" s="312"/>
    </row>
    <row r="45" spans="1:12" ht="63.75" customHeight="1">
      <c r="A45" s="179" t="s">
        <v>148</v>
      </c>
      <c r="B45" s="180" t="s">
        <v>246</v>
      </c>
      <c r="C45" s="180" t="s">
        <v>19</v>
      </c>
      <c r="D45" s="180" t="s">
        <v>16</v>
      </c>
      <c r="E45" s="180" t="s">
        <v>16</v>
      </c>
      <c r="F45" s="180" t="s">
        <v>16</v>
      </c>
      <c r="G45" s="180" t="s">
        <v>16</v>
      </c>
      <c r="H45" s="180" t="s">
        <v>16</v>
      </c>
      <c r="I45" s="180" t="s">
        <v>16</v>
      </c>
      <c r="J45" s="180" t="s">
        <v>16</v>
      </c>
      <c r="K45" s="180" t="s">
        <v>239</v>
      </c>
      <c r="L45" s="181" t="s">
        <v>247</v>
      </c>
    </row>
    <row r="46" spans="1:12" ht="45.75" customHeight="1">
      <c r="A46" s="179" t="s">
        <v>151</v>
      </c>
      <c r="B46" s="180" t="s">
        <v>248</v>
      </c>
      <c r="C46" s="180" t="s">
        <v>19</v>
      </c>
      <c r="D46" s="180" t="s">
        <v>16</v>
      </c>
      <c r="E46" s="180" t="s">
        <v>16</v>
      </c>
      <c r="F46" s="180" t="s">
        <v>16</v>
      </c>
      <c r="G46" s="180" t="s">
        <v>16</v>
      </c>
      <c r="H46" s="180" t="s">
        <v>16</v>
      </c>
      <c r="I46" s="180" t="s">
        <v>16</v>
      </c>
      <c r="J46" s="180" t="s">
        <v>16</v>
      </c>
      <c r="K46" s="180" t="s">
        <v>239</v>
      </c>
      <c r="L46" s="181" t="s">
        <v>249</v>
      </c>
    </row>
    <row r="47" spans="1:12" ht="20.100000000000001" customHeight="1">
      <c r="A47" s="313" t="s">
        <v>153</v>
      </c>
      <c r="B47" s="314" t="s">
        <v>250</v>
      </c>
      <c r="C47" s="311">
        <v>2018</v>
      </c>
      <c r="D47" s="184">
        <f>D48+D49+D50+D51+D52+D53</f>
        <v>1676.431</v>
      </c>
      <c r="E47" s="182">
        <f>E48+E49+E50+E51+E52+E53</f>
        <v>0</v>
      </c>
      <c r="F47" s="182" t="s">
        <v>16</v>
      </c>
      <c r="G47" s="182" t="s">
        <v>16</v>
      </c>
      <c r="H47" s="182">
        <f>H48+H49+H50+H51+H52+H53</f>
        <v>0</v>
      </c>
      <c r="I47" s="184">
        <f>I48+I49+I50+I51+I52+I53</f>
        <v>1676.431</v>
      </c>
      <c r="J47" s="182" t="s">
        <v>16</v>
      </c>
      <c r="K47" s="183" t="s">
        <v>251</v>
      </c>
      <c r="L47" s="312" t="s">
        <v>252</v>
      </c>
    </row>
    <row r="48" spans="1:12" ht="20.100000000000001" customHeight="1">
      <c r="A48" s="313"/>
      <c r="B48" s="314"/>
      <c r="C48" s="311"/>
      <c r="D48" s="185">
        <v>214.643</v>
      </c>
      <c r="E48" s="182">
        <v>0</v>
      </c>
      <c r="F48" s="182" t="s">
        <v>16</v>
      </c>
      <c r="G48" s="182" t="s">
        <v>16</v>
      </c>
      <c r="H48" s="182">
        <v>0</v>
      </c>
      <c r="I48" s="186">
        <v>214.643</v>
      </c>
      <c r="J48" s="180" t="s">
        <v>16</v>
      </c>
      <c r="K48" s="183" t="s">
        <v>253</v>
      </c>
      <c r="L48" s="312"/>
    </row>
    <row r="49" spans="1:12" ht="20.100000000000001" customHeight="1">
      <c r="A49" s="313"/>
      <c r="B49" s="314"/>
      <c r="C49" s="311"/>
      <c r="D49" s="187">
        <v>246</v>
      </c>
      <c r="E49" s="182">
        <v>0</v>
      </c>
      <c r="F49" s="182" t="s">
        <v>16</v>
      </c>
      <c r="G49" s="182" t="s">
        <v>16</v>
      </c>
      <c r="H49" s="182">
        <v>0</v>
      </c>
      <c r="I49" s="187">
        <v>246</v>
      </c>
      <c r="J49" s="180" t="s">
        <v>16</v>
      </c>
      <c r="K49" s="183" t="s">
        <v>254</v>
      </c>
      <c r="L49" s="312"/>
    </row>
    <row r="50" spans="1:12" ht="20.100000000000001" customHeight="1">
      <c r="A50" s="313"/>
      <c r="B50" s="314"/>
      <c r="C50" s="311"/>
      <c r="D50" s="187">
        <v>129.92500000000001</v>
      </c>
      <c r="E50" s="182">
        <v>0</v>
      </c>
      <c r="F50" s="182" t="s">
        <v>16</v>
      </c>
      <c r="G50" s="182" t="s">
        <v>16</v>
      </c>
      <c r="H50" s="182">
        <v>0</v>
      </c>
      <c r="I50" s="185">
        <v>129.92500000000001</v>
      </c>
      <c r="J50" s="180" t="s">
        <v>16</v>
      </c>
      <c r="K50" s="183" t="s">
        <v>255</v>
      </c>
      <c r="L50" s="312"/>
    </row>
    <row r="51" spans="1:12" ht="20.100000000000001" customHeight="1">
      <c r="A51" s="313"/>
      <c r="B51" s="314"/>
      <c r="C51" s="311"/>
      <c r="D51" s="187">
        <v>91.626000000000005</v>
      </c>
      <c r="E51" s="182">
        <v>0</v>
      </c>
      <c r="F51" s="182" t="s">
        <v>16</v>
      </c>
      <c r="G51" s="182" t="s">
        <v>16</v>
      </c>
      <c r="H51" s="182">
        <v>0</v>
      </c>
      <c r="I51" s="185">
        <v>91.626000000000005</v>
      </c>
      <c r="J51" s="180" t="s">
        <v>16</v>
      </c>
      <c r="K51" s="183" t="s">
        <v>256</v>
      </c>
      <c r="L51" s="312"/>
    </row>
    <row r="52" spans="1:12" ht="20.100000000000001" customHeight="1">
      <c r="A52" s="313"/>
      <c r="B52" s="314"/>
      <c r="C52" s="311"/>
      <c r="D52" s="187">
        <v>949.97</v>
      </c>
      <c r="E52" s="182">
        <v>0</v>
      </c>
      <c r="F52" s="182" t="s">
        <v>16</v>
      </c>
      <c r="G52" s="182" t="s">
        <v>16</v>
      </c>
      <c r="H52" s="182">
        <v>0</v>
      </c>
      <c r="I52" s="185">
        <v>949.97</v>
      </c>
      <c r="J52" s="180" t="s">
        <v>16</v>
      </c>
      <c r="K52" s="183" t="s">
        <v>257</v>
      </c>
      <c r="L52" s="312"/>
    </row>
    <row r="53" spans="1:12" ht="20.100000000000001" customHeight="1">
      <c r="A53" s="313"/>
      <c r="B53" s="314"/>
      <c r="C53" s="311"/>
      <c r="D53" s="187">
        <v>44.267000000000003</v>
      </c>
      <c r="E53" s="182">
        <v>0</v>
      </c>
      <c r="F53" s="182" t="s">
        <v>16</v>
      </c>
      <c r="G53" s="182" t="s">
        <v>16</v>
      </c>
      <c r="H53" s="182">
        <v>0</v>
      </c>
      <c r="I53" s="186">
        <v>44.267000000000003</v>
      </c>
      <c r="J53" s="180" t="s">
        <v>16</v>
      </c>
      <c r="K53" s="183" t="s">
        <v>258</v>
      </c>
      <c r="L53" s="312"/>
    </row>
    <row r="54" spans="1:12" ht="20.100000000000001" customHeight="1">
      <c r="A54" s="313"/>
      <c r="B54" s="314"/>
      <c r="C54" s="311"/>
      <c r="D54" s="188">
        <f>D55+D56+D57+D58+D59+D60+D61</f>
        <v>5381.3447800000013</v>
      </c>
      <c r="E54" s="182">
        <f>E55+E56+E57+E58+E59+E60+E61</f>
        <v>0</v>
      </c>
      <c r="F54" s="182" t="s">
        <v>16</v>
      </c>
      <c r="G54" s="182" t="s">
        <v>16</v>
      </c>
      <c r="H54" s="182">
        <f>H55+H56+H57+H58+H59+H60+H61</f>
        <v>0</v>
      </c>
      <c r="I54" s="188">
        <f>I55+I56+I57+I58+I59+I60+I61</f>
        <v>5381.3447800000013</v>
      </c>
      <c r="J54" s="182" t="s">
        <v>16</v>
      </c>
      <c r="K54" s="183" t="s">
        <v>259</v>
      </c>
      <c r="L54" s="312"/>
    </row>
    <row r="55" spans="1:12" ht="20.100000000000001" customHeight="1">
      <c r="A55" s="313"/>
      <c r="B55" s="314"/>
      <c r="C55" s="311"/>
      <c r="D55" s="186">
        <f t="shared" ref="D55:D62" si="1">I55</f>
        <v>774.57900000000006</v>
      </c>
      <c r="E55" s="182">
        <f>E239+E250+E261+E272+E284+E300</f>
        <v>0</v>
      </c>
      <c r="F55" s="182" t="s">
        <v>16</v>
      </c>
      <c r="G55" s="182" t="s">
        <v>16</v>
      </c>
      <c r="H55" s="182">
        <f>H239+H250+H261+H272+H284+H300</f>
        <v>0</v>
      </c>
      <c r="I55" s="186">
        <f>I114+I130+I144+I158+I175+I197</f>
        <v>774.57900000000006</v>
      </c>
      <c r="J55" s="187" t="s">
        <v>16</v>
      </c>
      <c r="K55" s="183" t="s">
        <v>260</v>
      </c>
      <c r="L55" s="312"/>
    </row>
    <row r="56" spans="1:12" ht="20.100000000000001" customHeight="1">
      <c r="A56" s="313"/>
      <c r="B56" s="314"/>
      <c r="C56" s="311"/>
      <c r="D56" s="186">
        <f t="shared" si="1"/>
        <v>1854.38402</v>
      </c>
      <c r="E56" s="182">
        <f>E240+E251+E262+E273+E285</f>
        <v>0</v>
      </c>
      <c r="F56" s="182" t="s">
        <v>16</v>
      </c>
      <c r="G56" s="182" t="s">
        <v>16</v>
      </c>
      <c r="H56" s="182">
        <f>H240+H251+H262+H273+H285</f>
        <v>0</v>
      </c>
      <c r="I56" s="186">
        <v>1854.38402</v>
      </c>
      <c r="J56" s="187" t="s">
        <v>16</v>
      </c>
      <c r="K56" s="183" t="s">
        <v>261</v>
      </c>
      <c r="L56" s="312"/>
    </row>
    <row r="57" spans="1:12" ht="20.100000000000001" customHeight="1">
      <c r="A57" s="313"/>
      <c r="B57" s="314"/>
      <c r="C57" s="311"/>
      <c r="D57" s="186">
        <f t="shared" si="1"/>
        <v>485.93573000000004</v>
      </c>
      <c r="E57" s="182">
        <f>E241+E252+E263+E274+E286</f>
        <v>0</v>
      </c>
      <c r="F57" s="182" t="s">
        <v>16</v>
      </c>
      <c r="G57" s="182" t="s">
        <v>16</v>
      </c>
      <c r="H57" s="182">
        <f>H241+H252+H263+H274+H286</f>
        <v>0</v>
      </c>
      <c r="I57" s="186">
        <f>I116+I132+I146+I160+I177</f>
        <v>485.93573000000004</v>
      </c>
      <c r="J57" s="187" t="s">
        <v>16</v>
      </c>
      <c r="K57" s="183" t="s">
        <v>262</v>
      </c>
      <c r="L57" s="312"/>
    </row>
    <row r="58" spans="1:12" ht="20.100000000000001" customHeight="1">
      <c r="A58" s="313"/>
      <c r="B58" s="314"/>
      <c r="C58" s="311"/>
      <c r="D58" s="186">
        <f t="shared" si="1"/>
        <v>704.11299999999994</v>
      </c>
      <c r="E58" s="182">
        <v>0</v>
      </c>
      <c r="F58" s="182" t="s">
        <v>16</v>
      </c>
      <c r="G58" s="182" t="s">
        <v>16</v>
      </c>
      <c r="H58" s="182">
        <f>H253+H264+H275+H287</f>
        <v>0</v>
      </c>
      <c r="I58" s="186">
        <f>I117+I133+I147+I161+I178</f>
        <v>704.11299999999994</v>
      </c>
      <c r="J58" s="187" t="s">
        <v>16</v>
      </c>
      <c r="K58" s="183" t="s">
        <v>263</v>
      </c>
      <c r="L58" s="312"/>
    </row>
    <row r="59" spans="1:12" ht="20.100000000000001" customHeight="1">
      <c r="A59" s="313"/>
      <c r="B59" s="314"/>
      <c r="C59" s="311"/>
      <c r="D59" s="186">
        <f t="shared" si="1"/>
        <v>746.36099999999999</v>
      </c>
      <c r="E59" s="182">
        <v>0</v>
      </c>
      <c r="F59" s="182" t="s">
        <v>16</v>
      </c>
      <c r="G59" s="182" t="s">
        <v>16</v>
      </c>
      <c r="H59" s="182">
        <v>0</v>
      </c>
      <c r="I59" s="186">
        <v>746.36099999999999</v>
      </c>
      <c r="J59" s="180" t="s">
        <v>16</v>
      </c>
      <c r="K59" s="183" t="s">
        <v>264</v>
      </c>
      <c r="L59" s="312"/>
    </row>
    <row r="60" spans="1:12" ht="20.100000000000001" customHeight="1">
      <c r="A60" s="313"/>
      <c r="B60" s="314"/>
      <c r="C60" s="311"/>
      <c r="D60" s="186">
        <f t="shared" si="1"/>
        <v>535.81306000000006</v>
      </c>
      <c r="E60" s="182">
        <v>0</v>
      </c>
      <c r="F60" s="182" t="s">
        <v>16</v>
      </c>
      <c r="G60" s="182" t="s">
        <v>16</v>
      </c>
      <c r="H60" s="182">
        <v>0</v>
      </c>
      <c r="I60" s="186">
        <f>I119+I135+I149+I163+I180</f>
        <v>535.81306000000006</v>
      </c>
      <c r="J60" s="180" t="s">
        <v>16</v>
      </c>
      <c r="K60" s="183" t="s">
        <v>265</v>
      </c>
      <c r="L60" s="312"/>
    </row>
    <row r="61" spans="1:12" ht="20.100000000000001" customHeight="1">
      <c r="A61" s="313"/>
      <c r="B61" s="314"/>
      <c r="C61" s="311"/>
      <c r="D61" s="186">
        <f t="shared" si="1"/>
        <v>280.15897000000001</v>
      </c>
      <c r="E61" s="182">
        <v>0</v>
      </c>
      <c r="F61" s="182" t="s">
        <v>16</v>
      </c>
      <c r="G61" s="182" t="s">
        <v>16</v>
      </c>
      <c r="H61" s="182">
        <v>0</v>
      </c>
      <c r="I61" s="186">
        <f>I164+I181+I206</f>
        <v>280.15897000000001</v>
      </c>
      <c r="J61" s="180" t="s">
        <v>16</v>
      </c>
      <c r="K61" s="183" t="s">
        <v>266</v>
      </c>
      <c r="L61" s="312"/>
    </row>
    <row r="62" spans="1:12" ht="20.100000000000001" customHeight="1">
      <c r="A62" s="313"/>
      <c r="B62" s="314"/>
      <c r="C62" s="311">
        <v>2019</v>
      </c>
      <c r="D62" s="186">
        <f t="shared" si="1"/>
        <v>104.09125</v>
      </c>
      <c r="E62" s="180" t="s">
        <v>16</v>
      </c>
      <c r="F62" s="180"/>
      <c r="G62" s="187" t="s">
        <v>16</v>
      </c>
      <c r="H62" s="180"/>
      <c r="I62" s="186">
        <v>104.09125</v>
      </c>
      <c r="J62" s="180" t="s">
        <v>16</v>
      </c>
      <c r="K62" s="183" t="s">
        <v>253</v>
      </c>
      <c r="L62" s="312"/>
    </row>
    <row r="63" spans="1:12" ht="20.100000000000001" customHeight="1">
      <c r="A63" s="313"/>
      <c r="B63" s="314"/>
      <c r="C63" s="311"/>
      <c r="D63" s="187">
        <v>299.44099999999997</v>
      </c>
      <c r="E63" s="180" t="s">
        <v>16</v>
      </c>
      <c r="F63" s="180" t="s">
        <v>16</v>
      </c>
      <c r="G63" s="187" t="s">
        <v>16</v>
      </c>
      <c r="H63" s="180"/>
      <c r="I63" s="187">
        <v>299.44099999999997</v>
      </c>
      <c r="J63" s="180" t="s">
        <v>16</v>
      </c>
      <c r="K63" s="183" t="s">
        <v>254</v>
      </c>
      <c r="L63" s="312"/>
    </row>
    <row r="64" spans="1:12" ht="20.100000000000001" customHeight="1">
      <c r="A64" s="313"/>
      <c r="B64" s="314"/>
      <c r="C64" s="311"/>
      <c r="D64" s="182">
        <v>0</v>
      </c>
      <c r="E64" s="182" t="s">
        <v>16</v>
      </c>
      <c r="F64" s="182" t="s">
        <v>16</v>
      </c>
      <c r="G64" s="187" t="s">
        <v>16</v>
      </c>
      <c r="H64" s="182"/>
      <c r="I64" s="182">
        <v>0</v>
      </c>
      <c r="J64" s="180" t="s">
        <v>16</v>
      </c>
      <c r="K64" s="183" t="s">
        <v>255</v>
      </c>
      <c r="L64" s="312"/>
    </row>
    <row r="65" spans="1:12" ht="20.100000000000001" customHeight="1">
      <c r="A65" s="313"/>
      <c r="B65" s="314"/>
      <c r="C65" s="311"/>
      <c r="D65" s="182">
        <v>0</v>
      </c>
      <c r="E65" s="182" t="s">
        <v>16</v>
      </c>
      <c r="F65" s="182" t="s">
        <v>16</v>
      </c>
      <c r="G65" s="187" t="s">
        <v>16</v>
      </c>
      <c r="H65" s="182"/>
      <c r="I65" s="182">
        <v>0</v>
      </c>
      <c r="J65" s="180" t="s">
        <v>16</v>
      </c>
      <c r="K65" s="183" t="s">
        <v>257</v>
      </c>
      <c r="L65" s="312"/>
    </row>
    <row r="66" spans="1:12" ht="20.100000000000001" customHeight="1">
      <c r="A66" s="313"/>
      <c r="B66" s="314"/>
      <c r="C66" s="311"/>
      <c r="D66" s="187">
        <v>68.066000000000003</v>
      </c>
      <c r="E66" s="180" t="s">
        <v>16</v>
      </c>
      <c r="F66" s="180" t="s">
        <v>16</v>
      </c>
      <c r="G66" s="187" t="s">
        <v>16</v>
      </c>
      <c r="H66" s="180"/>
      <c r="I66" s="187">
        <v>68.066000000000003</v>
      </c>
      <c r="J66" s="180" t="s">
        <v>16</v>
      </c>
      <c r="K66" s="183" t="s">
        <v>267</v>
      </c>
      <c r="L66" s="312"/>
    </row>
    <row r="67" spans="1:12" ht="20.100000000000001" customHeight="1">
      <c r="A67" s="313"/>
      <c r="B67" s="314"/>
      <c r="C67" s="311"/>
      <c r="D67" s="182">
        <v>0</v>
      </c>
      <c r="E67" s="182"/>
      <c r="F67" s="182" t="s">
        <v>16</v>
      </c>
      <c r="G67" s="187" t="s">
        <v>16</v>
      </c>
      <c r="H67" s="182"/>
      <c r="I67" s="182">
        <v>0</v>
      </c>
      <c r="J67" s="180" t="s">
        <v>16</v>
      </c>
      <c r="K67" s="183" t="s">
        <v>268</v>
      </c>
      <c r="L67" s="312"/>
    </row>
    <row r="68" spans="1:12" ht="20.100000000000001" customHeight="1">
      <c r="A68" s="313"/>
      <c r="B68" s="314"/>
      <c r="C68" s="311"/>
      <c r="D68" s="182">
        <v>0</v>
      </c>
      <c r="E68" s="180"/>
      <c r="F68" s="180" t="s">
        <v>16</v>
      </c>
      <c r="G68" s="187" t="s">
        <v>16</v>
      </c>
      <c r="H68" s="180"/>
      <c r="I68" s="182">
        <v>0</v>
      </c>
      <c r="J68" s="180" t="s">
        <v>16</v>
      </c>
      <c r="K68" s="183" t="s">
        <v>260</v>
      </c>
      <c r="L68" s="312"/>
    </row>
    <row r="69" spans="1:12" ht="20.100000000000001" customHeight="1">
      <c r="A69" s="313"/>
      <c r="B69" s="314"/>
      <c r="C69" s="311"/>
      <c r="D69" s="182">
        <v>0</v>
      </c>
      <c r="E69" s="180"/>
      <c r="F69" s="180" t="s">
        <v>16</v>
      </c>
      <c r="G69" s="187" t="s">
        <v>16</v>
      </c>
      <c r="H69" s="180"/>
      <c r="I69" s="182">
        <v>0</v>
      </c>
      <c r="J69" s="180" t="s">
        <v>16</v>
      </c>
      <c r="K69" s="183" t="s">
        <v>261</v>
      </c>
      <c r="L69" s="312"/>
    </row>
    <row r="70" spans="1:12" ht="20.100000000000001" customHeight="1">
      <c r="A70" s="313"/>
      <c r="B70" s="314"/>
      <c r="C70" s="311"/>
      <c r="D70" s="182">
        <v>0</v>
      </c>
      <c r="E70" s="180"/>
      <c r="F70" s="180" t="s">
        <v>16</v>
      </c>
      <c r="G70" s="187" t="s">
        <v>16</v>
      </c>
      <c r="H70" s="180"/>
      <c r="I70" s="182">
        <v>0</v>
      </c>
      <c r="J70" s="180" t="s">
        <v>16</v>
      </c>
      <c r="K70" s="183" t="s">
        <v>262</v>
      </c>
      <c r="L70" s="312"/>
    </row>
    <row r="71" spans="1:12" ht="20.100000000000001" customHeight="1">
      <c r="A71" s="313"/>
      <c r="B71" s="314"/>
      <c r="C71" s="311"/>
      <c r="D71" s="182">
        <v>0</v>
      </c>
      <c r="E71" s="180"/>
      <c r="F71" s="180" t="s">
        <v>16</v>
      </c>
      <c r="G71" s="187" t="s">
        <v>16</v>
      </c>
      <c r="H71" s="180"/>
      <c r="I71" s="182">
        <v>0</v>
      </c>
      <c r="J71" s="180" t="s">
        <v>16</v>
      </c>
      <c r="K71" s="183" t="s">
        <v>263</v>
      </c>
      <c r="L71" s="312"/>
    </row>
    <row r="72" spans="1:12" ht="20.100000000000001" customHeight="1">
      <c r="A72" s="313"/>
      <c r="B72" s="314"/>
      <c r="C72" s="311"/>
      <c r="D72" s="182">
        <v>0</v>
      </c>
      <c r="E72" s="180"/>
      <c r="F72" s="180" t="s">
        <v>16</v>
      </c>
      <c r="G72" s="187" t="s">
        <v>16</v>
      </c>
      <c r="H72" s="180"/>
      <c r="I72" s="182">
        <v>0</v>
      </c>
      <c r="J72" s="180" t="s">
        <v>16</v>
      </c>
      <c r="K72" s="183" t="s">
        <v>264</v>
      </c>
      <c r="L72" s="312"/>
    </row>
    <row r="73" spans="1:12" ht="20.100000000000001" customHeight="1">
      <c r="A73" s="313"/>
      <c r="B73" s="314"/>
      <c r="C73" s="311"/>
      <c r="D73" s="182">
        <v>0</v>
      </c>
      <c r="E73" s="180"/>
      <c r="F73" s="180" t="s">
        <v>16</v>
      </c>
      <c r="G73" s="187" t="s">
        <v>16</v>
      </c>
      <c r="H73" s="180"/>
      <c r="I73" s="182">
        <v>0</v>
      </c>
      <c r="J73" s="180" t="s">
        <v>16</v>
      </c>
      <c r="K73" s="183" t="s">
        <v>265</v>
      </c>
      <c r="L73" s="312"/>
    </row>
    <row r="74" spans="1:12" ht="20.100000000000001" customHeight="1">
      <c r="A74" s="313"/>
      <c r="B74" s="314"/>
      <c r="C74" s="311"/>
      <c r="D74" s="182">
        <v>0</v>
      </c>
      <c r="E74" s="180"/>
      <c r="F74" s="180" t="s">
        <v>16</v>
      </c>
      <c r="G74" s="187" t="s">
        <v>16</v>
      </c>
      <c r="H74" s="180"/>
      <c r="I74" s="182">
        <v>0</v>
      </c>
      <c r="J74" s="180" t="s">
        <v>16</v>
      </c>
      <c r="K74" s="183" t="s">
        <v>266</v>
      </c>
      <c r="L74" s="312"/>
    </row>
    <row r="75" spans="1:12" ht="20.100000000000001" customHeight="1">
      <c r="A75" s="313"/>
      <c r="B75" s="314"/>
      <c r="C75" s="311">
        <v>2020</v>
      </c>
      <c r="D75" s="187">
        <f>I75</f>
        <v>8.4030000000000005</v>
      </c>
      <c r="E75" s="187"/>
      <c r="F75" s="187" t="s">
        <v>16</v>
      </c>
      <c r="G75" s="187" t="s">
        <v>16</v>
      </c>
      <c r="H75" s="187"/>
      <c r="I75" s="187">
        <v>8.4030000000000005</v>
      </c>
      <c r="J75" s="180" t="s">
        <v>16</v>
      </c>
      <c r="K75" s="183" t="s">
        <v>269</v>
      </c>
      <c r="L75" s="312"/>
    </row>
    <row r="76" spans="1:12" ht="20.100000000000001" customHeight="1">
      <c r="A76" s="313"/>
      <c r="B76" s="314"/>
      <c r="C76" s="311"/>
      <c r="D76" s="182">
        <v>0</v>
      </c>
      <c r="E76" s="182"/>
      <c r="F76" s="182" t="s">
        <v>16</v>
      </c>
      <c r="G76" s="187" t="s">
        <v>16</v>
      </c>
      <c r="H76" s="182"/>
      <c r="I76" s="182">
        <v>0</v>
      </c>
      <c r="J76" s="180" t="s">
        <v>16</v>
      </c>
      <c r="K76" s="183" t="s">
        <v>270</v>
      </c>
      <c r="L76" s="312"/>
    </row>
    <row r="77" spans="1:12" ht="20.100000000000001" customHeight="1">
      <c r="A77" s="313"/>
      <c r="B77" s="314"/>
      <c r="C77" s="311"/>
      <c r="D77" s="182">
        <f>I77</f>
        <v>0</v>
      </c>
      <c r="E77" s="182"/>
      <c r="F77" s="182" t="s">
        <v>16</v>
      </c>
      <c r="G77" s="187" t="s">
        <v>16</v>
      </c>
      <c r="H77" s="182"/>
      <c r="I77" s="182">
        <f>0</f>
        <v>0</v>
      </c>
      <c r="J77" s="180" t="s">
        <v>16</v>
      </c>
      <c r="K77" s="183" t="s">
        <v>255</v>
      </c>
      <c r="L77" s="312"/>
    </row>
    <row r="78" spans="1:12" ht="20.100000000000001" customHeight="1">
      <c r="A78" s="313"/>
      <c r="B78" s="314"/>
      <c r="C78" s="311"/>
      <c r="D78" s="187">
        <f>I78</f>
        <v>38.139000000000003</v>
      </c>
      <c r="E78" s="187"/>
      <c r="F78" s="187" t="s">
        <v>16</v>
      </c>
      <c r="G78" s="187" t="s">
        <v>16</v>
      </c>
      <c r="H78" s="187"/>
      <c r="I78" s="187">
        <v>38.139000000000003</v>
      </c>
      <c r="J78" s="180" t="s">
        <v>16</v>
      </c>
      <c r="K78" s="183" t="s">
        <v>268</v>
      </c>
      <c r="L78" s="312"/>
    </row>
    <row r="79" spans="1:12" ht="20.100000000000001" customHeight="1">
      <c r="A79" s="313"/>
      <c r="B79" s="314"/>
      <c r="C79" s="311"/>
      <c r="D79" s="182">
        <v>0</v>
      </c>
      <c r="E79" s="182"/>
      <c r="F79" s="182" t="s">
        <v>16</v>
      </c>
      <c r="G79" s="187" t="s">
        <v>16</v>
      </c>
      <c r="H79" s="182"/>
      <c r="I79" s="182">
        <v>0</v>
      </c>
      <c r="J79" s="180" t="s">
        <v>16</v>
      </c>
      <c r="K79" s="183" t="s">
        <v>257</v>
      </c>
      <c r="L79" s="312"/>
    </row>
    <row r="80" spans="1:12" ht="20.100000000000001" customHeight="1">
      <c r="A80" s="313"/>
      <c r="B80" s="314"/>
      <c r="C80" s="311"/>
      <c r="D80" s="182">
        <v>0</v>
      </c>
      <c r="E80" s="182"/>
      <c r="F80" s="182" t="s">
        <v>16</v>
      </c>
      <c r="G80" s="187" t="s">
        <v>16</v>
      </c>
      <c r="H80" s="182"/>
      <c r="I80" s="182">
        <v>0</v>
      </c>
      <c r="J80" s="180" t="s">
        <v>16</v>
      </c>
      <c r="K80" s="183" t="s">
        <v>267</v>
      </c>
      <c r="L80" s="312"/>
    </row>
    <row r="81" spans="1:12" ht="20.100000000000001" customHeight="1">
      <c r="A81" s="313"/>
      <c r="B81" s="314"/>
      <c r="C81" s="311"/>
      <c r="D81" s="182">
        <v>0</v>
      </c>
      <c r="E81" s="182"/>
      <c r="F81" s="182" t="s">
        <v>16</v>
      </c>
      <c r="G81" s="187" t="s">
        <v>16</v>
      </c>
      <c r="H81" s="182"/>
      <c r="I81" s="182">
        <v>0</v>
      </c>
      <c r="J81" s="180" t="s">
        <v>16</v>
      </c>
      <c r="K81" s="183" t="s">
        <v>260</v>
      </c>
      <c r="L81" s="312"/>
    </row>
    <row r="82" spans="1:12" ht="20.100000000000001" customHeight="1">
      <c r="A82" s="313"/>
      <c r="B82" s="314"/>
      <c r="C82" s="311"/>
      <c r="D82" s="182">
        <v>0</v>
      </c>
      <c r="E82" s="182"/>
      <c r="F82" s="182" t="s">
        <v>16</v>
      </c>
      <c r="G82" s="187" t="s">
        <v>16</v>
      </c>
      <c r="H82" s="182"/>
      <c r="I82" s="182">
        <v>0</v>
      </c>
      <c r="J82" s="180" t="s">
        <v>16</v>
      </c>
      <c r="K82" s="183" t="s">
        <v>261</v>
      </c>
      <c r="L82" s="312"/>
    </row>
    <row r="83" spans="1:12" ht="20.100000000000001" customHeight="1">
      <c r="A83" s="313"/>
      <c r="B83" s="314"/>
      <c r="C83" s="311"/>
      <c r="D83" s="182">
        <v>0</v>
      </c>
      <c r="E83" s="182"/>
      <c r="F83" s="182" t="s">
        <v>16</v>
      </c>
      <c r="G83" s="187" t="s">
        <v>16</v>
      </c>
      <c r="H83" s="182"/>
      <c r="I83" s="182">
        <v>0</v>
      </c>
      <c r="J83" s="180" t="s">
        <v>16</v>
      </c>
      <c r="K83" s="183" t="s">
        <v>262</v>
      </c>
      <c r="L83" s="312"/>
    </row>
    <row r="84" spans="1:12" ht="20.100000000000001" customHeight="1">
      <c r="A84" s="313"/>
      <c r="B84" s="314"/>
      <c r="C84" s="311"/>
      <c r="D84" s="182">
        <v>0</v>
      </c>
      <c r="E84" s="182" t="s">
        <v>16</v>
      </c>
      <c r="F84" s="182" t="s">
        <v>16</v>
      </c>
      <c r="G84" s="187" t="s">
        <v>16</v>
      </c>
      <c r="H84" s="182" t="s">
        <v>16</v>
      </c>
      <c r="I84" s="182">
        <v>0</v>
      </c>
      <c r="J84" s="180" t="s">
        <v>16</v>
      </c>
      <c r="K84" s="183" t="s">
        <v>263</v>
      </c>
      <c r="L84" s="312"/>
    </row>
    <row r="85" spans="1:12" ht="20.100000000000001" customHeight="1">
      <c r="A85" s="313"/>
      <c r="B85" s="314"/>
      <c r="C85" s="311"/>
      <c r="D85" s="182">
        <v>0</v>
      </c>
      <c r="E85" s="182"/>
      <c r="F85" s="182" t="s">
        <v>16</v>
      </c>
      <c r="G85" s="187" t="s">
        <v>16</v>
      </c>
      <c r="H85" s="182"/>
      <c r="I85" s="182">
        <v>0</v>
      </c>
      <c r="J85" s="180" t="s">
        <v>16</v>
      </c>
      <c r="K85" s="183" t="s">
        <v>264</v>
      </c>
      <c r="L85" s="312"/>
    </row>
    <row r="86" spans="1:12" ht="20.100000000000001" customHeight="1">
      <c r="A86" s="313"/>
      <c r="B86" s="314"/>
      <c r="C86" s="311">
        <v>2021</v>
      </c>
      <c r="D86" s="182">
        <f>I86</f>
        <v>0</v>
      </c>
      <c r="E86" s="180"/>
      <c r="F86" s="180" t="s">
        <v>16</v>
      </c>
      <c r="G86" s="187" t="s">
        <v>16</v>
      </c>
      <c r="H86" s="180"/>
      <c r="I86" s="182">
        <v>0</v>
      </c>
      <c r="J86" s="180" t="s">
        <v>16</v>
      </c>
      <c r="K86" s="183" t="s">
        <v>253</v>
      </c>
      <c r="L86" s="312"/>
    </row>
    <row r="87" spans="1:12" ht="20.100000000000001" customHeight="1">
      <c r="A87" s="313"/>
      <c r="B87" s="314"/>
      <c r="C87" s="311"/>
      <c r="D87" s="182">
        <v>0</v>
      </c>
      <c r="E87" s="182"/>
      <c r="F87" s="182" t="s">
        <v>16</v>
      </c>
      <c r="G87" s="187" t="s">
        <v>16</v>
      </c>
      <c r="H87" s="182"/>
      <c r="I87" s="182">
        <v>0</v>
      </c>
      <c r="J87" s="180" t="s">
        <v>16</v>
      </c>
      <c r="K87" s="183" t="s">
        <v>254</v>
      </c>
      <c r="L87" s="312"/>
    </row>
    <row r="88" spans="1:12" ht="20.100000000000001" customHeight="1">
      <c r="A88" s="313"/>
      <c r="B88" s="314"/>
      <c r="C88" s="311"/>
      <c r="D88" s="182">
        <f>I88</f>
        <v>0</v>
      </c>
      <c r="E88" s="182"/>
      <c r="F88" s="182" t="s">
        <v>16</v>
      </c>
      <c r="G88" s="187" t="s">
        <v>16</v>
      </c>
      <c r="H88" s="182"/>
      <c r="I88" s="182">
        <v>0</v>
      </c>
      <c r="J88" s="180" t="s">
        <v>16</v>
      </c>
      <c r="K88" s="183" t="s">
        <v>255</v>
      </c>
      <c r="L88" s="312"/>
    </row>
    <row r="89" spans="1:12" ht="20.100000000000001" customHeight="1">
      <c r="A89" s="313"/>
      <c r="B89" s="314"/>
      <c r="C89" s="311"/>
      <c r="D89" s="182">
        <v>0</v>
      </c>
      <c r="E89" s="182"/>
      <c r="F89" s="182" t="s">
        <v>16</v>
      </c>
      <c r="G89" s="187" t="s">
        <v>16</v>
      </c>
      <c r="H89" s="182"/>
      <c r="I89" s="182">
        <v>0</v>
      </c>
      <c r="J89" s="180" t="s">
        <v>16</v>
      </c>
      <c r="K89" s="183" t="s">
        <v>256</v>
      </c>
      <c r="L89" s="312"/>
    </row>
    <row r="90" spans="1:12" ht="20.100000000000001" customHeight="1">
      <c r="A90" s="313"/>
      <c r="B90" s="314"/>
      <c r="C90" s="311"/>
      <c r="D90" s="182">
        <v>0</v>
      </c>
      <c r="E90" s="182"/>
      <c r="F90" s="182" t="s">
        <v>16</v>
      </c>
      <c r="G90" s="187" t="s">
        <v>16</v>
      </c>
      <c r="H90" s="182"/>
      <c r="I90" s="182">
        <v>0</v>
      </c>
      <c r="J90" s="180" t="s">
        <v>16</v>
      </c>
      <c r="K90" s="183" t="s">
        <v>257</v>
      </c>
      <c r="L90" s="312"/>
    </row>
    <row r="91" spans="1:12" ht="20.100000000000001" customHeight="1">
      <c r="A91" s="313"/>
      <c r="B91" s="314"/>
      <c r="C91" s="311"/>
      <c r="D91" s="182">
        <v>0</v>
      </c>
      <c r="E91" s="180"/>
      <c r="F91" s="180" t="s">
        <v>16</v>
      </c>
      <c r="G91" s="187" t="s">
        <v>16</v>
      </c>
      <c r="H91" s="180"/>
      <c r="I91" s="182">
        <v>0</v>
      </c>
      <c r="J91" s="180" t="s">
        <v>16</v>
      </c>
      <c r="K91" s="183" t="s">
        <v>258</v>
      </c>
      <c r="L91" s="312"/>
    </row>
    <row r="92" spans="1:12" ht="20.100000000000001" customHeight="1">
      <c r="A92" s="313"/>
      <c r="B92" s="314"/>
      <c r="C92" s="311"/>
      <c r="D92" s="182">
        <v>0</v>
      </c>
      <c r="E92" s="180"/>
      <c r="F92" s="180" t="s">
        <v>16</v>
      </c>
      <c r="G92" s="187" t="s">
        <v>16</v>
      </c>
      <c r="H92" s="180"/>
      <c r="I92" s="182">
        <v>0</v>
      </c>
      <c r="J92" s="180" t="s">
        <v>16</v>
      </c>
      <c r="K92" s="183" t="s">
        <v>260</v>
      </c>
      <c r="L92" s="312"/>
    </row>
    <row r="93" spans="1:12" ht="20.100000000000001" customHeight="1">
      <c r="A93" s="313"/>
      <c r="B93" s="314"/>
      <c r="C93" s="311"/>
      <c r="D93" s="182">
        <v>0</v>
      </c>
      <c r="E93" s="180"/>
      <c r="F93" s="180" t="s">
        <v>16</v>
      </c>
      <c r="G93" s="187" t="s">
        <v>16</v>
      </c>
      <c r="H93" s="180"/>
      <c r="I93" s="182">
        <v>0</v>
      </c>
      <c r="J93" s="180" t="s">
        <v>16</v>
      </c>
      <c r="K93" s="183" t="s">
        <v>261</v>
      </c>
      <c r="L93" s="312"/>
    </row>
    <row r="94" spans="1:12" ht="20.100000000000001" customHeight="1">
      <c r="A94" s="313"/>
      <c r="B94" s="314"/>
      <c r="C94" s="311"/>
      <c r="D94" s="182">
        <v>0</v>
      </c>
      <c r="E94" s="180"/>
      <c r="F94" s="180" t="s">
        <v>16</v>
      </c>
      <c r="G94" s="187" t="s">
        <v>16</v>
      </c>
      <c r="H94" s="180"/>
      <c r="I94" s="182">
        <v>0</v>
      </c>
      <c r="J94" s="180" t="s">
        <v>16</v>
      </c>
      <c r="K94" s="183" t="s">
        <v>262</v>
      </c>
      <c r="L94" s="312"/>
    </row>
    <row r="95" spans="1:12" ht="20.100000000000001" customHeight="1">
      <c r="A95" s="313"/>
      <c r="B95" s="314"/>
      <c r="C95" s="311"/>
      <c r="D95" s="188">
        <f>I95</f>
        <v>47.765000000000001</v>
      </c>
      <c r="E95" s="188"/>
      <c r="F95" s="188" t="s">
        <v>16</v>
      </c>
      <c r="G95" s="188" t="s">
        <v>16</v>
      </c>
      <c r="H95" s="188"/>
      <c r="I95" s="221">
        <v>47.765000000000001</v>
      </c>
      <c r="J95" s="180" t="s">
        <v>16</v>
      </c>
      <c r="K95" s="183" t="s">
        <v>263</v>
      </c>
      <c r="L95" s="312"/>
    </row>
    <row r="96" spans="1:12" ht="20.100000000000001" customHeight="1">
      <c r="A96" s="313"/>
      <c r="B96" s="314"/>
      <c r="C96" s="311"/>
      <c r="D96" s="182">
        <v>0</v>
      </c>
      <c r="E96" s="180"/>
      <c r="F96" s="180" t="s">
        <v>16</v>
      </c>
      <c r="G96" s="190" t="s">
        <v>16</v>
      </c>
      <c r="H96" s="180"/>
      <c r="I96" s="182">
        <v>0</v>
      </c>
      <c r="J96" s="180" t="s">
        <v>16</v>
      </c>
      <c r="K96" s="183" t="s">
        <v>264</v>
      </c>
      <c r="L96" s="312"/>
    </row>
    <row r="97" spans="1:12" ht="20.100000000000001" customHeight="1">
      <c r="A97" s="313"/>
      <c r="B97" s="314"/>
      <c r="C97" s="311">
        <v>2022</v>
      </c>
      <c r="D97" s="182">
        <v>0</v>
      </c>
      <c r="E97" s="180" t="s">
        <v>16</v>
      </c>
      <c r="F97" s="180" t="s">
        <v>16</v>
      </c>
      <c r="G97" s="190" t="s">
        <v>16</v>
      </c>
      <c r="H97" s="180" t="s">
        <v>16</v>
      </c>
      <c r="I97" s="182">
        <v>0</v>
      </c>
      <c r="J97" s="180" t="s">
        <v>16</v>
      </c>
      <c r="K97" s="183" t="s">
        <v>271</v>
      </c>
      <c r="L97" s="312"/>
    </row>
    <row r="98" spans="1:12" ht="20.100000000000001" customHeight="1">
      <c r="A98" s="313"/>
      <c r="B98" s="314"/>
      <c r="C98" s="311"/>
      <c r="D98" s="182">
        <f>I98</f>
        <v>0</v>
      </c>
      <c r="E98" s="180"/>
      <c r="F98" s="180" t="s">
        <v>16</v>
      </c>
      <c r="G98" s="190" t="s">
        <v>16</v>
      </c>
      <c r="H98" s="180"/>
      <c r="I98" s="182">
        <v>0</v>
      </c>
      <c r="J98" s="180" t="s">
        <v>16</v>
      </c>
      <c r="K98" s="183" t="s">
        <v>253</v>
      </c>
      <c r="L98" s="312"/>
    </row>
    <row r="99" spans="1:12" ht="20.100000000000001" customHeight="1">
      <c r="A99" s="313"/>
      <c r="B99" s="314"/>
      <c r="C99" s="311"/>
      <c r="D99" s="182">
        <v>0</v>
      </c>
      <c r="E99" s="180"/>
      <c r="F99" s="180" t="s">
        <v>16</v>
      </c>
      <c r="G99" s="190" t="s">
        <v>16</v>
      </c>
      <c r="H99" s="180"/>
      <c r="I99" s="182">
        <v>0</v>
      </c>
      <c r="J99" s="180" t="s">
        <v>16</v>
      </c>
      <c r="K99" s="183" t="s">
        <v>254</v>
      </c>
      <c r="L99" s="312"/>
    </row>
    <row r="100" spans="1:12" ht="20.100000000000001" customHeight="1">
      <c r="A100" s="313"/>
      <c r="B100" s="314"/>
      <c r="C100" s="311"/>
      <c r="D100" s="182">
        <f>I100</f>
        <v>0</v>
      </c>
      <c r="E100" s="180"/>
      <c r="F100" s="180" t="s">
        <v>16</v>
      </c>
      <c r="G100" s="190" t="s">
        <v>16</v>
      </c>
      <c r="H100" s="180"/>
      <c r="I100" s="182">
        <v>0</v>
      </c>
      <c r="J100" s="180" t="s">
        <v>16</v>
      </c>
      <c r="K100" s="183" t="s">
        <v>255</v>
      </c>
      <c r="L100" s="312"/>
    </row>
    <row r="101" spans="1:12" ht="20.100000000000001" customHeight="1">
      <c r="A101" s="313"/>
      <c r="B101" s="314"/>
      <c r="C101" s="311"/>
      <c r="D101" s="182">
        <v>0</v>
      </c>
      <c r="E101" s="180"/>
      <c r="F101" s="180" t="s">
        <v>16</v>
      </c>
      <c r="G101" s="190" t="s">
        <v>16</v>
      </c>
      <c r="H101" s="180"/>
      <c r="I101" s="182">
        <v>0</v>
      </c>
      <c r="J101" s="180" t="s">
        <v>16</v>
      </c>
      <c r="K101" s="183" t="s">
        <v>256</v>
      </c>
      <c r="L101" s="312"/>
    </row>
    <row r="102" spans="1:12" ht="20.100000000000001" customHeight="1">
      <c r="A102" s="313"/>
      <c r="B102" s="314"/>
      <c r="C102" s="311"/>
      <c r="D102" s="182">
        <v>0</v>
      </c>
      <c r="E102" s="180"/>
      <c r="F102" s="180" t="s">
        <v>16</v>
      </c>
      <c r="G102" s="190" t="s">
        <v>16</v>
      </c>
      <c r="H102" s="180"/>
      <c r="I102" s="182">
        <v>0</v>
      </c>
      <c r="J102" s="180" t="s">
        <v>16</v>
      </c>
      <c r="K102" s="183" t="s">
        <v>257</v>
      </c>
      <c r="L102" s="312"/>
    </row>
    <row r="103" spans="1:12" ht="20.100000000000001" customHeight="1">
      <c r="A103" s="313"/>
      <c r="B103" s="314"/>
      <c r="C103" s="311"/>
      <c r="D103" s="182">
        <v>0</v>
      </c>
      <c r="E103" s="180"/>
      <c r="F103" s="180" t="s">
        <v>16</v>
      </c>
      <c r="G103" s="190" t="s">
        <v>16</v>
      </c>
      <c r="H103" s="180"/>
      <c r="I103" s="182">
        <v>0</v>
      </c>
      <c r="J103" s="180" t="s">
        <v>16</v>
      </c>
      <c r="K103" s="183" t="s">
        <v>258</v>
      </c>
      <c r="L103" s="312"/>
    </row>
    <row r="104" spans="1:12" ht="20.100000000000001" customHeight="1">
      <c r="A104" s="313"/>
      <c r="B104" s="314"/>
      <c r="C104" s="191"/>
      <c r="D104" s="182">
        <v>0</v>
      </c>
      <c r="E104" s="180"/>
      <c r="F104" s="180" t="s">
        <v>16</v>
      </c>
      <c r="G104" s="190" t="s">
        <v>16</v>
      </c>
      <c r="H104" s="180"/>
      <c r="I104" s="182">
        <v>0</v>
      </c>
      <c r="J104" s="180" t="s">
        <v>16</v>
      </c>
      <c r="K104" s="183" t="s">
        <v>271</v>
      </c>
      <c r="L104" s="312"/>
    </row>
    <row r="105" spans="1:12" ht="20.100000000000001" customHeight="1">
      <c r="A105" s="313"/>
      <c r="B105" s="314"/>
      <c r="C105" s="192"/>
      <c r="D105" s="182">
        <v>0</v>
      </c>
      <c r="E105" s="180"/>
      <c r="F105" s="180" t="s">
        <v>16</v>
      </c>
      <c r="G105" s="190" t="s">
        <v>16</v>
      </c>
      <c r="H105" s="180"/>
      <c r="I105" s="182">
        <v>0</v>
      </c>
      <c r="J105" s="180" t="s">
        <v>16</v>
      </c>
      <c r="K105" s="183" t="s">
        <v>253</v>
      </c>
      <c r="L105" s="312"/>
    </row>
    <row r="106" spans="1:12" ht="20.100000000000001" customHeight="1">
      <c r="A106" s="313"/>
      <c r="B106" s="314"/>
      <c r="C106" s="192"/>
      <c r="D106" s="182">
        <v>0</v>
      </c>
      <c r="E106" s="180"/>
      <c r="F106" s="180" t="s">
        <v>16</v>
      </c>
      <c r="G106" s="190" t="s">
        <v>16</v>
      </c>
      <c r="H106" s="180"/>
      <c r="I106" s="182">
        <v>0</v>
      </c>
      <c r="J106" s="180" t="s">
        <v>16</v>
      </c>
      <c r="K106" s="183" t="s">
        <v>254</v>
      </c>
      <c r="L106" s="312"/>
    </row>
    <row r="107" spans="1:12" ht="20.100000000000001" customHeight="1">
      <c r="A107" s="313"/>
      <c r="B107" s="314"/>
      <c r="C107" s="192"/>
      <c r="D107" s="182">
        <v>0</v>
      </c>
      <c r="E107" s="180"/>
      <c r="F107" s="180" t="s">
        <v>16</v>
      </c>
      <c r="G107" s="190" t="s">
        <v>16</v>
      </c>
      <c r="H107" s="180"/>
      <c r="I107" s="182">
        <v>0</v>
      </c>
      <c r="J107" s="180" t="s">
        <v>16</v>
      </c>
      <c r="K107" s="183" t="s">
        <v>255</v>
      </c>
      <c r="L107" s="312"/>
    </row>
    <row r="108" spans="1:12" ht="20.100000000000001" customHeight="1">
      <c r="A108" s="313"/>
      <c r="B108" s="314"/>
      <c r="C108" s="193">
        <v>2023</v>
      </c>
      <c r="D108" s="182">
        <v>0</v>
      </c>
      <c r="E108" s="180"/>
      <c r="F108" s="180" t="s">
        <v>16</v>
      </c>
      <c r="G108" s="190" t="s">
        <v>16</v>
      </c>
      <c r="H108" s="180"/>
      <c r="I108" s="182">
        <v>0</v>
      </c>
      <c r="J108" s="180" t="s">
        <v>16</v>
      </c>
      <c r="K108" s="183" t="s">
        <v>256</v>
      </c>
      <c r="L108" s="312"/>
    </row>
    <row r="109" spans="1:12" ht="20.100000000000001" customHeight="1">
      <c r="A109" s="313"/>
      <c r="B109" s="314"/>
      <c r="C109" s="192"/>
      <c r="D109" s="182">
        <v>0</v>
      </c>
      <c r="E109" s="180"/>
      <c r="F109" s="180" t="s">
        <v>16</v>
      </c>
      <c r="G109" s="190" t="s">
        <v>16</v>
      </c>
      <c r="H109" s="180"/>
      <c r="I109" s="182">
        <v>0</v>
      </c>
      <c r="J109" s="180" t="s">
        <v>16</v>
      </c>
      <c r="K109" s="183" t="s">
        <v>257</v>
      </c>
      <c r="L109" s="312"/>
    </row>
    <row r="110" spans="1:12" ht="19.5" customHeight="1">
      <c r="A110" s="313"/>
      <c r="B110" s="314"/>
      <c r="C110" s="194"/>
      <c r="D110" s="182">
        <v>0</v>
      </c>
      <c r="E110" s="180"/>
      <c r="F110" s="180" t="s">
        <v>16</v>
      </c>
      <c r="G110" s="190" t="s">
        <v>16</v>
      </c>
      <c r="H110" s="180"/>
      <c r="I110" s="182">
        <v>0</v>
      </c>
      <c r="J110" s="180" t="s">
        <v>16</v>
      </c>
      <c r="K110" s="183" t="s">
        <v>258</v>
      </c>
      <c r="L110" s="312"/>
    </row>
    <row r="111" spans="1:12" ht="19.5" customHeight="1">
      <c r="A111" s="313"/>
      <c r="B111" s="314"/>
      <c r="C111" s="195">
        <v>2024</v>
      </c>
      <c r="D111" s="182">
        <v>0</v>
      </c>
      <c r="E111" s="180"/>
      <c r="F111" s="180" t="s">
        <v>16</v>
      </c>
      <c r="G111" s="190" t="s">
        <v>16</v>
      </c>
      <c r="H111" s="180"/>
      <c r="I111" s="182">
        <v>0</v>
      </c>
      <c r="J111" s="180" t="s">
        <v>16</v>
      </c>
      <c r="K111" s="183" t="s">
        <v>271</v>
      </c>
      <c r="L111" s="312"/>
    </row>
    <row r="112" spans="1:12" ht="23.25" customHeight="1">
      <c r="A112" s="315" t="s">
        <v>156</v>
      </c>
      <c r="B112" s="311" t="s">
        <v>272</v>
      </c>
      <c r="C112" s="180">
        <v>2017</v>
      </c>
      <c r="D112" s="182">
        <v>0</v>
      </c>
      <c r="E112" s="180"/>
      <c r="F112" s="180" t="s">
        <v>16</v>
      </c>
      <c r="G112" s="190" t="s">
        <v>16</v>
      </c>
      <c r="H112" s="180"/>
      <c r="I112" s="182">
        <v>0</v>
      </c>
      <c r="J112" s="180" t="s">
        <v>16</v>
      </c>
      <c r="K112" s="183" t="s">
        <v>271</v>
      </c>
      <c r="L112" s="312" t="s">
        <v>273</v>
      </c>
    </row>
    <row r="113" spans="1:12" ht="20.100000000000001" customHeight="1">
      <c r="A113" s="315"/>
      <c r="B113" s="311"/>
      <c r="C113" s="311">
        <v>2018</v>
      </c>
      <c r="D113" s="196">
        <f>D114+D115+D116+D117+D119</f>
        <v>2155.8733099999999</v>
      </c>
      <c r="E113" s="186"/>
      <c r="F113" s="186" t="s">
        <v>16</v>
      </c>
      <c r="G113" s="197" t="s">
        <v>16</v>
      </c>
      <c r="H113" s="186"/>
      <c r="I113" s="186">
        <f>I119+I118+I117+I116+I115+I114</f>
        <v>2155.8733099999999</v>
      </c>
      <c r="J113" s="180" t="s">
        <v>16</v>
      </c>
      <c r="K113" s="183" t="s">
        <v>271</v>
      </c>
      <c r="L113" s="312"/>
    </row>
    <row r="114" spans="1:12" ht="20.100000000000001" customHeight="1">
      <c r="A114" s="315"/>
      <c r="B114" s="311"/>
      <c r="C114" s="311"/>
      <c r="D114" s="182">
        <f t="shared" ref="D114:D119" si="2">I114</f>
        <v>391</v>
      </c>
      <c r="E114" s="182"/>
      <c r="F114" s="182" t="s">
        <v>16</v>
      </c>
      <c r="G114" s="190" t="s">
        <v>16</v>
      </c>
      <c r="H114" s="182"/>
      <c r="I114" s="182">
        <f>50+341</f>
        <v>391</v>
      </c>
      <c r="J114" s="180" t="s">
        <v>16</v>
      </c>
      <c r="K114" s="183" t="s">
        <v>274</v>
      </c>
      <c r="L114" s="312"/>
    </row>
    <row r="115" spans="1:12" ht="20.100000000000001" customHeight="1">
      <c r="A115" s="315"/>
      <c r="B115" s="311"/>
      <c r="C115" s="311"/>
      <c r="D115" s="186">
        <f t="shared" si="2"/>
        <v>684.18110999999999</v>
      </c>
      <c r="E115" s="180"/>
      <c r="F115" s="180" t="s">
        <v>16</v>
      </c>
      <c r="G115" s="190" t="s">
        <v>16</v>
      </c>
      <c r="H115" s="180"/>
      <c r="I115" s="186">
        <v>684.18110999999999</v>
      </c>
      <c r="J115" s="180" t="s">
        <v>16</v>
      </c>
      <c r="K115" s="183" t="s">
        <v>275</v>
      </c>
      <c r="L115" s="312"/>
    </row>
    <row r="116" spans="1:12" ht="20.100000000000001" customHeight="1">
      <c r="A116" s="315"/>
      <c r="B116" s="311"/>
      <c r="C116" s="311"/>
      <c r="D116" s="186">
        <f t="shared" si="2"/>
        <v>349.54793000000001</v>
      </c>
      <c r="E116" s="180"/>
      <c r="F116" s="180" t="s">
        <v>16</v>
      </c>
      <c r="G116" s="190" t="s">
        <v>16</v>
      </c>
      <c r="H116" s="180"/>
      <c r="I116" s="186">
        <f>400-50.45207</f>
        <v>349.54793000000001</v>
      </c>
      <c r="J116" s="180" t="s">
        <v>16</v>
      </c>
      <c r="K116" s="183" t="s">
        <v>276</v>
      </c>
      <c r="L116" s="312"/>
    </row>
    <row r="117" spans="1:12" ht="20.100000000000001" customHeight="1">
      <c r="A117" s="315"/>
      <c r="B117" s="311"/>
      <c r="C117" s="311"/>
      <c r="D117" s="186">
        <f t="shared" si="2"/>
        <v>613.327</v>
      </c>
      <c r="E117" s="180"/>
      <c r="F117" s="180" t="s">
        <v>16</v>
      </c>
      <c r="G117" s="190" t="s">
        <v>16</v>
      </c>
      <c r="H117" s="180"/>
      <c r="I117" s="186">
        <f>513.327+100</f>
        <v>613.327</v>
      </c>
      <c r="J117" s="180" t="s">
        <v>16</v>
      </c>
      <c r="K117" s="183" t="s">
        <v>277</v>
      </c>
      <c r="L117" s="312"/>
    </row>
    <row r="118" spans="1:12" ht="20.100000000000001" customHeight="1">
      <c r="A118" s="315"/>
      <c r="B118" s="311"/>
      <c r="C118" s="311"/>
      <c r="D118" s="182">
        <f t="shared" si="2"/>
        <v>0</v>
      </c>
      <c r="E118" s="180"/>
      <c r="F118" s="180" t="s">
        <v>16</v>
      </c>
      <c r="G118" s="190" t="s">
        <v>16</v>
      </c>
      <c r="H118" s="180"/>
      <c r="I118" s="182">
        <v>0</v>
      </c>
      <c r="J118" s="180" t="s">
        <v>16</v>
      </c>
      <c r="K118" s="183" t="s">
        <v>278</v>
      </c>
      <c r="L118" s="312"/>
    </row>
    <row r="119" spans="1:12" ht="20.100000000000001" customHeight="1">
      <c r="A119" s="315"/>
      <c r="B119" s="311"/>
      <c r="C119" s="311"/>
      <c r="D119" s="186">
        <f t="shared" si="2"/>
        <v>117.81727000000001</v>
      </c>
      <c r="E119" s="180"/>
      <c r="F119" s="180" t="s">
        <v>16</v>
      </c>
      <c r="G119" s="190" t="s">
        <v>16</v>
      </c>
      <c r="H119" s="180"/>
      <c r="I119" s="186">
        <f>250-144.49273+12.31</f>
        <v>117.81727000000001</v>
      </c>
      <c r="J119" s="180" t="s">
        <v>16</v>
      </c>
      <c r="K119" s="183" t="s">
        <v>279</v>
      </c>
      <c r="L119" s="312"/>
    </row>
    <row r="120" spans="1:12" ht="20.100000000000001" customHeight="1">
      <c r="A120" s="315"/>
      <c r="B120" s="311"/>
      <c r="C120" s="311">
        <v>2019</v>
      </c>
      <c r="D120" s="187">
        <v>0</v>
      </c>
      <c r="E120" s="180"/>
      <c r="F120" s="180" t="s">
        <v>16</v>
      </c>
      <c r="G120" s="190" t="s">
        <v>16</v>
      </c>
      <c r="H120" s="180"/>
      <c r="I120" s="187">
        <v>0</v>
      </c>
      <c r="J120" s="180" t="s">
        <v>16</v>
      </c>
      <c r="K120" s="198" t="s">
        <v>256</v>
      </c>
      <c r="L120" s="312"/>
    </row>
    <row r="121" spans="1:12" ht="20.100000000000001" customHeight="1">
      <c r="A121" s="315"/>
      <c r="B121" s="311"/>
      <c r="C121" s="311"/>
      <c r="D121" s="187">
        <v>68.066000000000003</v>
      </c>
      <c r="E121" s="180"/>
      <c r="F121" s="180" t="s">
        <v>16</v>
      </c>
      <c r="G121" s="190" t="s">
        <v>16</v>
      </c>
      <c r="H121" s="180"/>
      <c r="I121" s="187">
        <v>68.066000000000003</v>
      </c>
      <c r="J121" s="180" t="s">
        <v>16</v>
      </c>
      <c r="K121" s="198" t="s">
        <v>258</v>
      </c>
      <c r="L121" s="312"/>
    </row>
    <row r="122" spans="1:12" ht="20.100000000000001" customHeight="1">
      <c r="A122" s="315"/>
      <c r="B122" s="311"/>
      <c r="C122" s="311">
        <v>2020</v>
      </c>
      <c r="D122" s="187">
        <f t="shared" ref="D122:D127" si="3">I122</f>
        <v>0</v>
      </c>
      <c r="E122" s="187"/>
      <c r="F122" s="187" t="s">
        <v>16</v>
      </c>
      <c r="G122" s="190" t="s">
        <v>16</v>
      </c>
      <c r="H122" s="187"/>
      <c r="I122" s="187">
        <v>0</v>
      </c>
      <c r="J122" s="180" t="s">
        <v>16</v>
      </c>
      <c r="K122" s="198" t="s">
        <v>256</v>
      </c>
      <c r="L122" s="312"/>
    </row>
    <row r="123" spans="1:12" ht="20.100000000000001" customHeight="1">
      <c r="A123" s="315"/>
      <c r="B123" s="311"/>
      <c r="C123" s="311"/>
      <c r="D123" s="187">
        <f t="shared" si="3"/>
        <v>0</v>
      </c>
      <c r="E123" s="187"/>
      <c r="F123" s="187" t="s">
        <v>16</v>
      </c>
      <c r="G123" s="190" t="s">
        <v>16</v>
      </c>
      <c r="H123" s="187"/>
      <c r="I123" s="187">
        <v>0</v>
      </c>
      <c r="J123" s="180" t="s">
        <v>16</v>
      </c>
      <c r="K123" s="183" t="s">
        <v>253</v>
      </c>
      <c r="L123" s="312"/>
    </row>
    <row r="124" spans="1:12" ht="20.100000000000001" customHeight="1">
      <c r="A124" s="315"/>
      <c r="B124" s="311"/>
      <c r="C124" s="180">
        <v>2021</v>
      </c>
      <c r="D124" s="182">
        <f t="shared" si="3"/>
        <v>0</v>
      </c>
      <c r="E124" s="180"/>
      <c r="F124" s="180" t="s">
        <v>16</v>
      </c>
      <c r="G124" s="190" t="s">
        <v>16</v>
      </c>
      <c r="H124" s="180"/>
      <c r="I124" s="182">
        <v>0</v>
      </c>
      <c r="J124" s="180" t="s">
        <v>16</v>
      </c>
      <c r="K124" s="183" t="s">
        <v>280</v>
      </c>
      <c r="L124" s="312"/>
    </row>
    <row r="125" spans="1:12" ht="21" customHeight="1">
      <c r="A125" s="315"/>
      <c r="B125" s="311"/>
      <c r="C125" s="180">
        <v>2022</v>
      </c>
      <c r="D125" s="182">
        <f t="shared" si="3"/>
        <v>0</v>
      </c>
      <c r="E125" s="180"/>
      <c r="F125" s="180" t="s">
        <v>16</v>
      </c>
      <c r="G125" s="190" t="s">
        <v>16</v>
      </c>
      <c r="H125" s="180"/>
      <c r="I125" s="182">
        <v>0</v>
      </c>
      <c r="J125" s="180" t="s">
        <v>16</v>
      </c>
      <c r="K125" s="183" t="s">
        <v>280</v>
      </c>
      <c r="L125" s="312"/>
    </row>
    <row r="126" spans="1:12" ht="21.75" customHeight="1">
      <c r="A126" s="315"/>
      <c r="B126" s="311"/>
      <c r="C126" s="180">
        <v>2023</v>
      </c>
      <c r="D126" s="182">
        <f t="shared" si="3"/>
        <v>0</v>
      </c>
      <c r="E126" s="180"/>
      <c r="F126" s="180" t="s">
        <v>16</v>
      </c>
      <c r="G126" s="190" t="s">
        <v>16</v>
      </c>
      <c r="H126" s="180"/>
      <c r="I126" s="182">
        <v>0</v>
      </c>
      <c r="J126" s="180" t="s">
        <v>16</v>
      </c>
      <c r="K126" s="183" t="s">
        <v>280</v>
      </c>
      <c r="L126" s="312"/>
    </row>
    <row r="127" spans="1:12" ht="24.75" customHeight="1">
      <c r="A127" s="315"/>
      <c r="B127" s="311"/>
      <c r="C127" s="180">
        <v>2024</v>
      </c>
      <c r="D127" s="182">
        <f t="shared" si="3"/>
        <v>0</v>
      </c>
      <c r="E127" s="180"/>
      <c r="F127" s="180" t="s">
        <v>16</v>
      </c>
      <c r="G127" s="190" t="s">
        <v>16</v>
      </c>
      <c r="H127" s="180"/>
      <c r="I127" s="182">
        <v>0</v>
      </c>
      <c r="J127" s="180" t="s">
        <v>16</v>
      </c>
      <c r="K127" s="183" t="s">
        <v>280</v>
      </c>
      <c r="L127" s="312"/>
    </row>
    <row r="128" spans="1:12" ht="22.5" customHeight="1">
      <c r="A128" s="315" t="s">
        <v>159</v>
      </c>
      <c r="B128" s="311" t="s">
        <v>281</v>
      </c>
      <c r="C128" s="180">
        <v>2017</v>
      </c>
      <c r="D128" s="182">
        <v>0</v>
      </c>
      <c r="E128" s="180"/>
      <c r="F128" s="180" t="s">
        <v>16</v>
      </c>
      <c r="G128" s="190" t="s">
        <v>16</v>
      </c>
      <c r="H128" s="180"/>
      <c r="I128" s="182">
        <v>0</v>
      </c>
      <c r="J128" s="180" t="s">
        <v>16</v>
      </c>
      <c r="K128" s="198" t="s">
        <v>282</v>
      </c>
      <c r="L128" s="312" t="s">
        <v>283</v>
      </c>
    </row>
    <row r="129" spans="1:12" ht="20.100000000000001" customHeight="1">
      <c r="A129" s="315"/>
      <c r="B129" s="311"/>
      <c r="C129" s="311">
        <v>2018</v>
      </c>
      <c r="D129" s="182">
        <f t="shared" ref="D129:D135" si="4">I129</f>
        <v>57.5</v>
      </c>
      <c r="E129" s="199" t="s">
        <v>16</v>
      </c>
      <c r="F129" s="199" t="s">
        <v>16</v>
      </c>
      <c r="G129" s="190" t="s">
        <v>16</v>
      </c>
      <c r="H129" s="199"/>
      <c r="I129" s="182">
        <f>I130+I131+I132+I133+I134+I135</f>
        <v>57.5</v>
      </c>
      <c r="J129" s="180" t="s">
        <v>16</v>
      </c>
      <c r="K129" s="198" t="s">
        <v>282</v>
      </c>
      <c r="L129" s="312"/>
    </row>
    <row r="130" spans="1:12" ht="20.100000000000001" customHeight="1">
      <c r="A130" s="315"/>
      <c r="B130" s="311"/>
      <c r="C130" s="311"/>
      <c r="D130" s="182">
        <f t="shared" si="4"/>
        <v>5.0999999999999996</v>
      </c>
      <c r="E130" s="182"/>
      <c r="F130" s="182" t="s">
        <v>16</v>
      </c>
      <c r="G130" s="190" t="s">
        <v>16</v>
      </c>
      <c r="H130" s="182"/>
      <c r="I130" s="182">
        <f>4.5+0.6</f>
        <v>5.0999999999999996</v>
      </c>
      <c r="J130" s="180" t="s">
        <v>16</v>
      </c>
      <c r="K130" s="183" t="s">
        <v>274</v>
      </c>
      <c r="L130" s="312"/>
    </row>
    <row r="131" spans="1:12" ht="20.100000000000001" customHeight="1">
      <c r="A131" s="315"/>
      <c r="B131" s="311"/>
      <c r="C131" s="311"/>
      <c r="D131" s="182">
        <f t="shared" si="4"/>
        <v>10.199999999999999</v>
      </c>
      <c r="E131" s="182"/>
      <c r="F131" s="182" t="s">
        <v>16</v>
      </c>
      <c r="G131" s="190" t="s">
        <v>16</v>
      </c>
      <c r="H131" s="182"/>
      <c r="I131" s="182">
        <f>12-1.8</f>
        <v>10.199999999999999</v>
      </c>
      <c r="J131" s="180" t="s">
        <v>16</v>
      </c>
      <c r="K131" s="183" t="s">
        <v>275</v>
      </c>
      <c r="L131" s="312"/>
    </row>
    <row r="132" spans="1:12" ht="20.100000000000001" customHeight="1">
      <c r="A132" s="315"/>
      <c r="B132" s="311"/>
      <c r="C132" s="311"/>
      <c r="D132" s="182">
        <f t="shared" si="4"/>
        <v>5.0999999999999996</v>
      </c>
      <c r="E132" s="182"/>
      <c r="F132" s="182" t="s">
        <v>16</v>
      </c>
      <c r="G132" s="190" t="s">
        <v>16</v>
      </c>
      <c r="H132" s="182"/>
      <c r="I132" s="182">
        <f>6-0.9</f>
        <v>5.0999999999999996</v>
      </c>
      <c r="J132" s="180" t="s">
        <v>16</v>
      </c>
      <c r="K132" s="183" t="s">
        <v>276</v>
      </c>
      <c r="L132" s="312"/>
    </row>
    <row r="133" spans="1:12" ht="20.100000000000001" customHeight="1">
      <c r="A133" s="315"/>
      <c r="B133" s="311"/>
      <c r="C133" s="311"/>
      <c r="D133" s="182">
        <f t="shared" si="4"/>
        <v>15.3</v>
      </c>
      <c r="E133" s="182"/>
      <c r="F133" s="182" t="s">
        <v>16</v>
      </c>
      <c r="G133" s="190" t="s">
        <v>16</v>
      </c>
      <c r="H133" s="182"/>
      <c r="I133" s="182">
        <f>21-5.7</f>
        <v>15.3</v>
      </c>
      <c r="J133" s="180" t="s">
        <v>16</v>
      </c>
      <c r="K133" s="183" t="s">
        <v>277</v>
      </c>
      <c r="L133" s="312"/>
    </row>
    <row r="134" spans="1:12" ht="20.100000000000001" customHeight="1">
      <c r="A134" s="315"/>
      <c r="B134" s="311"/>
      <c r="C134" s="311"/>
      <c r="D134" s="182">
        <f t="shared" si="4"/>
        <v>6.5</v>
      </c>
      <c r="E134" s="182"/>
      <c r="F134" s="182" t="s">
        <v>16</v>
      </c>
      <c r="G134" s="190" t="s">
        <v>16</v>
      </c>
      <c r="H134" s="182"/>
      <c r="I134" s="182">
        <v>6.5</v>
      </c>
      <c r="J134" s="180" t="s">
        <v>16</v>
      </c>
      <c r="K134" s="183" t="s">
        <v>278</v>
      </c>
      <c r="L134" s="312"/>
    </row>
    <row r="135" spans="1:12" ht="20.100000000000001" customHeight="1">
      <c r="A135" s="315"/>
      <c r="B135" s="311"/>
      <c r="C135" s="311"/>
      <c r="D135" s="182">
        <f t="shared" si="4"/>
        <v>15.3</v>
      </c>
      <c r="E135" s="182"/>
      <c r="F135" s="182" t="s">
        <v>16</v>
      </c>
      <c r="G135" s="190" t="s">
        <v>16</v>
      </c>
      <c r="H135" s="182"/>
      <c r="I135" s="182">
        <f>9+6.3</f>
        <v>15.3</v>
      </c>
      <c r="J135" s="180" t="s">
        <v>16</v>
      </c>
      <c r="K135" s="183" t="s">
        <v>279</v>
      </c>
      <c r="L135" s="312"/>
    </row>
    <row r="136" spans="1:12" ht="20.100000000000001" customHeight="1">
      <c r="A136" s="315"/>
      <c r="B136" s="311"/>
      <c r="C136" s="180">
        <v>2019</v>
      </c>
      <c r="D136" s="182">
        <v>0</v>
      </c>
      <c r="E136" s="180"/>
      <c r="F136" s="180" t="s">
        <v>16</v>
      </c>
      <c r="G136" s="190" t="s">
        <v>16</v>
      </c>
      <c r="H136" s="180"/>
      <c r="I136" s="182">
        <v>0</v>
      </c>
      <c r="J136" s="180" t="s">
        <v>16</v>
      </c>
      <c r="K136" s="183" t="s">
        <v>271</v>
      </c>
      <c r="L136" s="312"/>
    </row>
    <row r="137" spans="1:12" ht="20.100000000000001" customHeight="1">
      <c r="A137" s="315"/>
      <c r="B137" s="311"/>
      <c r="C137" s="180">
        <v>2020</v>
      </c>
      <c r="D137" s="182">
        <v>0</v>
      </c>
      <c r="E137" s="180"/>
      <c r="F137" s="180" t="s">
        <v>16</v>
      </c>
      <c r="G137" s="190" t="s">
        <v>16</v>
      </c>
      <c r="H137" s="180"/>
      <c r="I137" s="182">
        <v>0</v>
      </c>
      <c r="J137" s="180" t="s">
        <v>16</v>
      </c>
      <c r="K137" s="183" t="s">
        <v>271</v>
      </c>
      <c r="L137" s="312"/>
    </row>
    <row r="138" spans="1:12" ht="20.100000000000001" customHeight="1">
      <c r="A138" s="315"/>
      <c r="B138" s="311"/>
      <c r="C138" s="180">
        <v>2021</v>
      </c>
      <c r="D138" s="182">
        <v>0</v>
      </c>
      <c r="E138" s="180"/>
      <c r="F138" s="180" t="s">
        <v>16</v>
      </c>
      <c r="G138" s="190" t="s">
        <v>16</v>
      </c>
      <c r="H138" s="180"/>
      <c r="I138" s="182">
        <v>0</v>
      </c>
      <c r="J138" s="180" t="s">
        <v>16</v>
      </c>
      <c r="K138" s="183" t="s">
        <v>271</v>
      </c>
      <c r="L138" s="312"/>
    </row>
    <row r="139" spans="1:12" ht="20.100000000000001" customHeight="1">
      <c r="A139" s="315"/>
      <c r="B139" s="311"/>
      <c r="C139" s="180">
        <v>2022</v>
      </c>
      <c r="D139" s="182">
        <v>0</v>
      </c>
      <c r="E139" s="180"/>
      <c r="F139" s="180" t="s">
        <v>16</v>
      </c>
      <c r="G139" s="190" t="s">
        <v>16</v>
      </c>
      <c r="H139" s="180"/>
      <c r="I139" s="182">
        <v>0</v>
      </c>
      <c r="J139" s="180" t="s">
        <v>16</v>
      </c>
      <c r="K139" s="183" t="s">
        <v>271</v>
      </c>
      <c r="L139" s="312"/>
    </row>
    <row r="140" spans="1:12" ht="20.100000000000001" customHeight="1">
      <c r="A140" s="315"/>
      <c r="B140" s="311"/>
      <c r="C140" s="180">
        <v>2023</v>
      </c>
      <c r="D140" s="182">
        <f t="shared" ref="D140:D152" si="5">I140</f>
        <v>0</v>
      </c>
      <c r="E140" s="180"/>
      <c r="F140" s="180"/>
      <c r="G140" s="190"/>
      <c r="H140" s="180"/>
      <c r="I140" s="182">
        <v>0</v>
      </c>
      <c r="J140" s="180" t="s">
        <v>16</v>
      </c>
      <c r="K140" s="183" t="s">
        <v>271</v>
      </c>
      <c r="L140" s="312"/>
    </row>
    <row r="141" spans="1:12" ht="20.100000000000001" customHeight="1">
      <c r="A141" s="315"/>
      <c r="B141" s="311"/>
      <c r="C141" s="180">
        <v>2024</v>
      </c>
      <c r="D141" s="182">
        <f t="shared" si="5"/>
        <v>0</v>
      </c>
      <c r="E141" s="180"/>
      <c r="F141" s="180"/>
      <c r="G141" s="190"/>
      <c r="H141" s="180"/>
      <c r="I141" s="182">
        <v>0</v>
      </c>
      <c r="J141" s="180" t="s">
        <v>16</v>
      </c>
      <c r="K141" s="183" t="s">
        <v>271</v>
      </c>
      <c r="L141" s="312"/>
    </row>
    <row r="142" spans="1:12" ht="20.100000000000001" customHeight="1">
      <c r="A142" s="310" t="s">
        <v>284</v>
      </c>
      <c r="B142" s="311" t="s">
        <v>285</v>
      </c>
      <c r="C142" s="180">
        <v>2017</v>
      </c>
      <c r="D142" s="182">
        <f t="shared" si="5"/>
        <v>0</v>
      </c>
      <c r="E142" s="180"/>
      <c r="F142" s="180" t="s">
        <v>16</v>
      </c>
      <c r="G142" s="190" t="s">
        <v>16</v>
      </c>
      <c r="H142" s="180"/>
      <c r="I142" s="182">
        <v>0</v>
      </c>
      <c r="J142" s="180" t="s">
        <v>16</v>
      </c>
      <c r="K142" s="183" t="s">
        <v>271</v>
      </c>
      <c r="L142" s="316" t="s">
        <v>286</v>
      </c>
    </row>
    <row r="143" spans="1:12" ht="20.100000000000001" customHeight="1">
      <c r="A143" s="310"/>
      <c r="B143" s="311"/>
      <c r="C143" s="311">
        <v>2018</v>
      </c>
      <c r="D143" s="187">
        <f t="shared" si="5"/>
        <v>72.64500000000001</v>
      </c>
      <c r="E143" s="200">
        <v>0</v>
      </c>
      <c r="F143" s="200" t="s">
        <v>16</v>
      </c>
      <c r="G143" s="190" t="s">
        <v>16</v>
      </c>
      <c r="H143" s="200"/>
      <c r="I143" s="186">
        <f>I144+I145+I146+I147+I148+I149</f>
        <v>72.64500000000001</v>
      </c>
      <c r="J143" s="180" t="s">
        <v>16</v>
      </c>
      <c r="K143" s="183" t="s">
        <v>271</v>
      </c>
      <c r="L143" s="316"/>
    </row>
    <row r="144" spans="1:12" ht="20.100000000000001" customHeight="1">
      <c r="A144" s="310"/>
      <c r="B144" s="311"/>
      <c r="C144" s="311"/>
      <c r="D144" s="182">
        <f t="shared" si="5"/>
        <v>0</v>
      </c>
      <c r="E144" s="182"/>
      <c r="F144" s="182" t="s">
        <v>16</v>
      </c>
      <c r="G144" s="190" t="s">
        <v>16</v>
      </c>
      <c r="H144" s="182"/>
      <c r="I144" s="182">
        <v>0</v>
      </c>
      <c r="J144" s="180" t="s">
        <v>16</v>
      </c>
      <c r="K144" s="183" t="s">
        <v>274</v>
      </c>
      <c r="L144" s="316"/>
    </row>
    <row r="145" spans="1:12" ht="20.100000000000001" customHeight="1">
      <c r="A145" s="310"/>
      <c r="B145" s="311"/>
      <c r="C145" s="311"/>
      <c r="D145" s="187">
        <f t="shared" si="5"/>
        <v>39.534000000000006</v>
      </c>
      <c r="E145" s="180"/>
      <c r="F145" s="180" t="s">
        <v>16</v>
      </c>
      <c r="G145" s="190" t="s">
        <v>16</v>
      </c>
      <c r="H145" s="180"/>
      <c r="I145" s="186">
        <f>48.554-9.02</f>
        <v>39.534000000000006</v>
      </c>
      <c r="J145" s="180" t="s">
        <v>16</v>
      </c>
      <c r="K145" s="183" t="s">
        <v>275</v>
      </c>
      <c r="L145" s="316"/>
    </row>
    <row r="146" spans="1:12" ht="20.100000000000001" customHeight="1">
      <c r="A146" s="310"/>
      <c r="B146" s="311"/>
      <c r="C146" s="311"/>
      <c r="D146" s="182">
        <f t="shared" si="5"/>
        <v>0</v>
      </c>
      <c r="E146" s="180"/>
      <c r="F146" s="180" t="s">
        <v>16</v>
      </c>
      <c r="G146" s="190" t="s">
        <v>16</v>
      </c>
      <c r="H146" s="180"/>
      <c r="I146" s="182">
        <v>0</v>
      </c>
      <c r="J146" s="180" t="s">
        <v>16</v>
      </c>
      <c r="K146" s="183" t="s">
        <v>276</v>
      </c>
      <c r="L146" s="316"/>
    </row>
    <row r="147" spans="1:12" ht="20.100000000000001" customHeight="1">
      <c r="A147" s="310"/>
      <c r="B147" s="311"/>
      <c r="C147" s="311"/>
      <c r="D147" s="186">
        <f t="shared" si="5"/>
        <v>33.111000000000004</v>
      </c>
      <c r="E147" s="180"/>
      <c r="F147" s="180" t="s">
        <v>16</v>
      </c>
      <c r="G147" s="190" t="s">
        <v>16</v>
      </c>
      <c r="H147" s="180"/>
      <c r="I147" s="186">
        <f>75.486-42.375</f>
        <v>33.111000000000004</v>
      </c>
      <c r="J147" s="180" t="s">
        <v>16</v>
      </c>
      <c r="K147" s="183" t="s">
        <v>277</v>
      </c>
      <c r="L147" s="316"/>
    </row>
    <row r="148" spans="1:12" ht="20.100000000000001" customHeight="1">
      <c r="A148" s="310"/>
      <c r="B148" s="311"/>
      <c r="C148" s="311"/>
      <c r="D148" s="182">
        <f t="shared" si="5"/>
        <v>0</v>
      </c>
      <c r="E148" s="180"/>
      <c r="F148" s="180" t="s">
        <v>16</v>
      </c>
      <c r="G148" s="190" t="s">
        <v>16</v>
      </c>
      <c r="H148" s="180"/>
      <c r="I148" s="182">
        <v>0</v>
      </c>
      <c r="J148" s="180" t="s">
        <v>16</v>
      </c>
      <c r="K148" s="183" t="s">
        <v>278</v>
      </c>
      <c r="L148" s="316"/>
    </row>
    <row r="149" spans="1:12" ht="20.100000000000001" customHeight="1">
      <c r="A149" s="310"/>
      <c r="B149" s="311"/>
      <c r="C149" s="311"/>
      <c r="D149" s="182">
        <f t="shared" si="5"/>
        <v>0</v>
      </c>
      <c r="E149" s="180"/>
      <c r="F149" s="180" t="s">
        <v>16</v>
      </c>
      <c r="G149" s="190" t="s">
        <v>16</v>
      </c>
      <c r="H149" s="180"/>
      <c r="I149" s="182">
        <v>0</v>
      </c>
      <c r="J149" s="180" t="s">
        <v>16</v>
      </c>
      <c r="K149" s="183" t="s">
        <v>279</v>
      </c>
      <c r="L149" s="316"/>
    </row>
    <row r="150" spans="1:12" ht="20.100000000000001" customHeight="1">
      <c r="A150" s="310"/>
      <c r="B150" s="311"/>
      <c r="C150" s="180">
        <v>2019</v>
      </c>
      <c r="D150" s="182">
        <f t="shared" si="5"/>
        <v>0</v>
      </c>
      <c r="E150" s="180"/>
      <c r="F150" s="180" t="s">
        <v>16</v>
      </c>
      <c r="G150" s="190" t="s">
        <v>16</v>
      </c>
      <c r="H150" s="180"/>
      <c r="I150" s="182">
        <v>0</v>
      </c>
      <c r="J150" s="180" t="s">
        <v>16</v>
      </c>
      <c r="K150" s="183" t="s">
        <v>271</v>
      </c>
      <c r="L150" s="316"/>
    </row>
    <row r="151" spans="1:12" ht="20.100000000000001" customHeight="1">
      <c r="A151" s="310"/>
      <c r="B151" s="311"/>
      <c r="C151" s="180">
        <v>2020</v>
      </c>
      <c r="D151" s="182">
        <f t="shared" si="5"/>
        <v>0</v>
      </c>
      <c r="E151" s="180"/>
      <c r="F151" s="180" t="s">
        <v>16</v>
      </c>
      <c r="G151" s="190" t="s">
        <v>16</v>
      </c>
      <c r="H151" s="180"/>
      <c r="I151" s="182">
        <v>0</v>
      </c>
      <c r="J151" s="180" t="s">
        <v>16</v>
      </c>
      <c r="K151" s="183" t="s">
        <v>271</v>
      </c>
      <c r="L151" s="316"/>
    </row>
    <row r="152" spans="1:12" ht="20.100000000000001" customHeight="1">
      <c r="A152" s="310"/>
      <c r="B152" s="311"/>
      <c r="C152" s="180">
        <v>2021</v>
      </c>
      <c r="D152" s="182">
        <f t="shared" si="5"/>
        <v>0</v>
      </c>
      <c r="E152" s="180"/>
      <c r="F152" s="180" t="s">
        <v>16</v>
      </c>
      <c r="G152" s="190" t="s">
        <v>16</v>
      </c>
      <c r="H152" s="180"/>
      <c r="I152" s="182">
        <v>0</v>
      </c>
      <c r="J152" s="180" t="s">
        <v>16</v>
      </c>
      <c r="K152" s="183" t="s">
        <v>271</v>
      </c>
      <c r="L152" s="316"/>
    </row>
    <row r="153" spans="1:12" ht="20.100000000000001" customHeight="1">
      <c r="A153" s="310"/>
      <c r="B153" s="311"/>
      <c r="C153" s="180">
        <v>2022</v>
      </c>
      <c r="D153" s="182">
        <v>0</v>
      </c>
      <c r="E153" s="180"/>
      <c r="F153" s="180" t="s">
        <v>16</v>
      </c>
      <c r="G153" s="190" t="s">
        <v>16</v>
      </c>
      <c r="H153" s="180"/>
      <c r="I153" s="182">
        <v>0</v>
      </c>
      <c r="J153" s="180" t="s">
        <v>16</v>
      </c>
      <c r="K153" s="183" t="s">
        <v>271</v>
      </c>
      <c r="L153" s="316"/>
    </row>
    <row r="154" spans="1:12" ht="20.100000000000001" customHeight="1">
      <c r="A154" s="310"/>
      <c r="B154" s="311"/>
      <c r="C154" s="180">
        <v>2023</v>
      </c>
      <c r="D154" s="182">
        <v>0</v>
      </c>
      <c r="E154" s="180"/>
      <c r="F154" s="180" t="s">
        <v>16</v>
      </c>
      <c r="G154" s="190" t="s">
        <v>16</v>
      </c>
      <c r="H154" s="180"/>
      <c r="I154" s="182">
        <v>0</v>
      </c>
      <c r="J154" s="180" t="s">
        <v>16</v>
      </c>
      <c r="K154" s="183" t="s">
        <v>271</v>
      </c>
      <c r="L154" s="316"/>
    </row>
    <row r="155" spans="1:12" ht="26.25" customHeight="1">
      <c r="A155" s="310"/>
      <c r="B155" s="311"/>
      <c r="C155" s="180">
        <v>2024</v>
      </c>
      <c r="D155" s="182">
        <v>0</v>
      </c>
      <c r="E155" s="180"/>
      <c r="F155" s="180" t="s">
        <v>16</v>
      </c>
      <c r="G155" s="190" t="s">
        <v>16</v>
      </c>
      <c r="H155" s="180"/>
      <c r="I155" s="182">
        <v>0</v>
      </c>
      <c r="J155" s="180" t="s">
        <v>16</v>
      </c>
      <c r="K155" s="183" t="s">
        <v>271</v>
      </c>
      <c r="L155" s="316"/>
    </row>
    <row r="156" spans="1:12" ht="20.100000000000001" customHeight="1">
      <c r="A156" s="310" t="s">
        <v>287</v>
      </c>
      <c r="B156" s="311" t="s">
        <v>288</v>
      </c>
      <c r="C156" s="180">
        <v>2017</v>
      </c>
      <c r="D156" s="182">
        <f>I156</f>
        <v>0</v>
      </c>
      <c r="E156" s="180"/>
      <c r="F156" s="180" t="s">
        <v>16</v>
      </c>
      <c r="G156" s="190" t="s">
        <v>16</v>
      </c>
      <c r="H156" s="180"/>
      <c r="I156" s="182">
        <v>0</v>
      </c>
      <c r="J156" s="180" t="s">
        <v>16</v>
      </c>
      <c r="K156" s="183" t="s">
        <v>271</v>
      </c>
      <c r="L156" s="312" t="s">
        <v>289</v>
      </c>
    </row>
    <row r="157" spans="1:12" ht="20.100000000000001" customHeight="1">
      <c r="A157" s="310"/>
      <c r="B157" s="311"/>
      <c r="C157" s="311">
        <v>2018</v>
      </c>
      <c r="D157" s="182">
        <f>I157</f>
        <v>1307.8987</v>
      </c>
      <c r="E157" s="182"/>
      <c r="F157" s="180" t="s">
        <v>16</v>
      </c>
      <c r="G157" s="190" t="s">
        <v>16</v>
      </c>
      <c r="H157" s="182"/>
      <c r="I157" s="182">
        <f>I164+I163+I162+I161+I160+I159+I158</f>
        <v>1307.8987</v>
      </c>
      <c r="J157" s="180" t="s">
        <v>16</v>
      </c>
      <c r="K157" s="183" t="s">
        <v>271</v>
      </c>
      <c r="L157" s="312"/>
    </row>
    <row r="158" spans="1:12" ht="20.100000000000001" customHeight="1">
      <c r="A158" s="310"/>
      <c r="B158" s="311"/>
      <c r="C158" s="311"/>
      <c r="D158" s="182">
        <v>165.57900000000001</v>
      </c>
      <c r="E158" s="182"/>
      <c r="F158" s="180" t="s">
        <v>16</v>
      </c>
      <c r="G158" s="190" t="s">
        <v>16</v>
      </c>
      <c r="H158" s="182"/>
      <c r="I158" s="182">
        <v>165.57900000000001</v>
      </c>
      <c r="J158" s="180" t="s">
        <v>16</v>
      </c>
      <c r="K158" s="183" t="s">
        <v>274</v>
      </c>
      <c r="L158" s="312"/>
    </row>
    <row r="159" spans="1:12" ht="20.100000000000001" customHeight="1">
      <c r="A159" s="310"/>
      <c r="B159" s="311"/>
      <c r="C159" s="311"/>
      <c r="D159" s="182">
        <f>I159</f>
        <v>25.17</v>
      </c>
      <c r="E159" s="182"/>
      <c r="F159" s="180" t="s">
        <v>16</v>
      </c>
      <c r="G159" s="190" t="s">
        <v>16</v>
      </c>
      <c r="H159" s="182"/>
      <c r="I159" s="182">
        <f>16+9.17</f>
        <v>25.17</v>
      </c>
      <c r="J159" s="180" t="s">
        <v>16</v>
      </c>
      <c r="K159" s="183" t="s">
        <v>275</v>
      </c>
      <c r="L159" s="312"/>
    </row>
    <row r="160" spans="1:12" ht="20.100000000000001" customHeight="1">
      <c r="A160" s="310"/>
      <c r="B160" s="311"/>
      <c r="C160" s="311"/>
      <c r="D160" s="182">
        <f>I160</f>
        <v>0</v>
      </c>
      <c r="E160" s="182"/>
      <c r="F160" s="180" t="s">
        <v>16</v>
      </c>
      <c r="G160" s="190" t="s">
        <v>16</v>
      </c>
      <c r="H160" s="182"/>
      <c r="I160" s="182">
        <v>0</v>
      </c>
      <c r="J160" s="180" t="s">
        <v>16</v>
      </c>
      <c r="K160" s="183" t="s">
        <v>276</v>
      </c>
      <c r="L160" s="312"/>
    </row>
    <row r="161" spans="1:12" ht="20.100000000000001" customHeight="1">
      <c r="A161" s="310"/>
      <c r="B161" s="311"/>
      <c r="C161" s="311"/>
      <c r="D161" s="182">
        <f>I161</f>
        <v>42.375</v>
      </c>
      <c r="E161" s="182"/>
      <c r="F161" s="180" t="s">
        <v>16</v>
      </c>
      <c r="G161" s="190" t="s">
        <v>16</v>
      </c>
      <c r="H161" s="182"/>
      <c r="I161" s="182">
        <f>0+42.375</f>
        <v>42.375</v>
      </c>
      <c r="J161" s="180" t="s">
        <v>16</v>
      </c>
      <c r="K161" s="183" t="s">
        <v>277</v>
      </c>
      <c r="L161" s="312"/>
    </row>
    <row r="162" spans="1:12" ht="20.100000000000001" customHeight="1">
      <c r="A162" s="310"/>
      <c r="B162" s="311"/>
      <c r="C162" s="311"/>
      <c r="D162" s="182">
        <v>739.86099999999999</v>
      </c>
      <c r="E162" s="182"/>
      <c r="F162" s="180" t="s">
        <v>16</v>
      </c>
      <c r="G162" s="190" t="s">
        <v>16</v>
      </c>
      <c r="H162" s="182"/>
      <c r="I162" s="182">
        <v>739.86099999999999</v>
      </c>
      <c r="J162" s="180" t="s">
        <v>16</v>
      </c>
      <c r="K162" s="183" t="s">
        <v>278</v>
      </c>
      <c r="L162" s="312"/>
    </row>
    <row r="163" spans="1:12" ht="20.100000000000001" customHeight="1">
      <c r="A163" s="310"/>
      <c r="B163" s="311"/>
      <c r="C163" s="311"/>
      <c r="D163" s="182">
        <v>184.91370000000001</v>
      </c>
      <c r="E163" s="182"/>
      <c r="F163" s="180" t="s">
        <v>16</v>
      </c>
      <c r="G163" s="190" t="s">
        <v>16</v>
      </c>
      <c r="H163" s="182"/>
      <c r="I163" s="182">
        <v>184.91370000000001</v>
      </c>
      <c r="J163" s="180" t="s">
        <v>16</v>
      </c>
      <c r="K163" s="183" t="s">
        <v>279</v>
      </c>
      <c r="L163" s="312"/>
    </row>
    <row r="164" spans="1:12" ht="20.100000000000001" customHeight="1">
      <c r="A164" s="310"/>
      <c r="B164" s="311"/>
      <c r="C164" s="311"/>
      <c r="D164" s="201">
        <f>I164</f>
        <v>150</v>
      </c>
      <c r="E164" s="201"/>
      <c r="F164" s="180" t="s">
        <v>16</v>
      </c>
      <c r="G164" s="190" t="s">
        <v>16</v>
      </c>
      <c r="H164" s="201"/>
      <c r="I164" s="201">
        <v>150</v>
      </c>
      <c r="J164" s="180" t="s">
        <v>16</v>
      </c>
      <c r="K164" s="202" t="s">
        <v>290</v>
      </c>
      <c r="L164" s="312"/>
    </row>
    <row r="165" spans="1:12" ht="20.100000000000001" customHeight="1">
      <c r="A165" s="310"/>
      <c r="B165" s="311"/>
      <c r="C165" s="311">
        <v>2019</v>
      </c>
      <c r="D165" s="203">
        <f>I165</f>
        <v>104.09125</v>
      </c>
      <c r="E165" s="203"/>
      <c r="F165" s="180" t="s">
        <v>16</v>
      </c>
      <c r="G165" s="190" t="s">
        <v>16</v>
      </c>
      <c r="H165" s="203"/>
      <c r="I165" s="203">
        <v>104.09125</v>
      </c>
      <c r="J165" s="180" t="s">
        <v>16</v>
      </c>
      <c r="K165" s="183" t="s">
        <v>269</v>
      </c>
      <c r="L165" s="312"/>
    </row>
    <row r="166" spans="1:12" ht="20.100000000000001" customHeight="1">
      <c r="A166" s="310"/>
      <c r="B166" s="311"/>
      <c r="C166" s="311"/>
      <c r="D166" s="187">
        <v>299.44099999999997</v>
      </c>
      <c r="E166" s="180"/>
      <c r="F166" s="180" t="s">
        <v>16</v>
      </c>
      <c r="G166" s="190" t="s">
        <v>16</v>
      </c>
      <c r="H166" s="180"/>
      <c r="I166" s="187">
        <v>299.44099999999997</v>
      </c>
      <c r="J166" s="180" t="s">
        <v>16</v>
      </c>
      <c r="K166" s="183" t="s">
        <v>270</v>
      </c>
      <c r="L166" s="312"/>
    </row>
    <row r="167" spans="1:12" ht="20.100000000000001" customHeight="1">
      <c r="A167" s="310"/>
      <c r="B167" s="311"/>
      <c r="C167" s="180">
        <v>2020</v>
      </c>
      <c r="D167" s="182">
        <f t="shared" ref="D167:D175" si="6">I167</f>
        <v>80</v>
      </c>
      <c r="E167" s="180"/>
      <c r="F167" s="180" t="s">
        <v>16</v>
      </c>
      <c r="G167" s="190" t="s">
        <v>16</v>
      </c>
      <c r="H167" s="180"/>
      <c r="I167" s="182">
        <v>80</v>
      </c>
      <c r="J167" s="180" t="s">
        <v>16</v>
      </c>
      <c r="K167" s="183" t="s">
        <v>291</v>
      </c>
      <c r="L167" s="312"/>
    </row>
    <row r="168" spans="1:12" ht="26.25" customHeight="1">
      <c r="A168" s="310"/>
      <c r="B168" s="311"/>
      <c r="C168" s="311">
        <v>2021</v>
      </c>
      <c r="D168" s="204">
        <f t="shared" si="6"/>
        <v>255.37200000000001</v>
      </c>
      <c r="E168" s="204"/>
      <c r="F168" s="204" t="s">
        <v>16</v>
      </c>
      <c r="G168" s="205" t="s">
        <v>16</v>
      </c>
      <c r="H168" s="204"/>
      <c r="I168" s="220">
        <v>255.37200000000001</v>
      </c>
      <c r="J168" s="180" t="s">
        <v>16</v>
      </c>
      <c r="K168" s="183" t="s">
        <v>274</v>
      </c>
      <c r="L168" s="312"/>
    </row>
    <row r="169" spans="1:12" ht="27.75" customHeight="1">
      <c r="A169" s="310"/>
      <c r="B169" s="311"/>
      <c r="C169" s="311"/>
      <c r="D169" s="222">
        <f t="shared" si="6"/>
        <v>541.59900000000005</v>
      </c>
      <c r="E169" s="204"/>
      <c r="F169" s="204" t="s">
        <v>16</v>
      </c>
      <c r="G169" s="205" t="s">
        <v>16</v>
      </c>
      <c r="H169" s="204"/>
      <c r="I169" s="220">
        <v>541.59900000000005</v>
      </c>
      <c r="J169" s="180" t="s">
        <v>16</v>
      </c>
      <c r="K169" s="183" t="s">
        <v>275</v>
      </c>
      <c r="L169" s="312"/>
    </row>
    <row r="170" spans="1:12" ht="20.100000000000001" customHeight="1">
      <c r="A170" s="310"/>
      <c r="B170" s="311"/>
      <c r="C170" s="180">
        <v>2022</v>
      </c>
      <c r="D170" s="182">
        <f t="shared" si="6"/>
        <v>0</v>
      </c>
      <c r="E170" s="180"/>
      <c r="F170" s="180" t="s">
        <v>16</v>
      </c>
      <c r="G170" s="190" t="s">
        <v>16</v>
      </c>
      <c r="H170" s="180"/>
      <c r="I170" s="182">
        <v>0</v>
      </c>
      <c r="J170" s="180" t="s">
        <v>16</v>
      </c>
      <c r="K170" s="183" t="s">
        <v>292</v>
      </c>
      <c r="L170" s="312"/>
    </row>
    <row r="171" spans="1:12" ht="20.100000000000001" customHeight="1">
      <c r="A171" s="310"/>
      <c r="B171" s="311"/>
      <c r="C171" s="180">
        <v>2023</v>
      </c>
      <c r="D171" s="182">
        <f t="shared" si="6"/>
        <v>0</v>
      </c>
      <c r="E171" s="180"/>
      <c r="F171" s="180" t="s">
        <v>16</v>
      </c>
      <c r="G171" s="190" t="s">
        <v>16</v>
      </c>
      <c r="H171" s="180"/>
      <c r="I171" s="182">
        <v>0</v>
      </c>
      <c r="J171" s="180" t="s">
        <v>16</v>
      </c>
      <c r="K171" s="183" t="s">
        <v>292</v>
      </c>
      <c r="L171" s="312"/>
    </row>
    <row r="172" spans="1:12" ht="23.25" customHeight="1">
      <c r="A172" s="310"/>
      <c r="B172" s="311"/>
      <c r="C172" s="180">
        <v>2024</v>
      </c>
      <c r="D172" s="182">
        <f t="shared" si="6"/>
        <v>0</v>
      </c>
      <c r="E172" s="180"/>
      <c r="F172" s="180" t="s">
        <v>16</v>
      </c>
      <c r="G172" s="190" t="s">
        <v>16</v>
      </c>
      <c r="H172" s="180"/>
      <c r="I172" s="182">
        <v>0</v>
      </c>
      <c r="J172" s="180" t="s">
        <v>16</v>
      </c>
      <c r="K172" s="183" t="s">
        <v>292</v>
      </c>
      <c r="L172" s="312"/>
    </row>
    <row r="173" spans="1:12" ht="20.100000000000001" customHeight="1">
      <c r="A173" s="310" t="s">
        <v>293</v>
      </c>
      <c r="B173" s="311" t="s">
        <v>294</v>
      </c>
      <c r="C173" s="180">
        <v>2017</v>
      </c>
      <c r="D173" s="182">
        <f t="shared" si="6"/>
        <v>0</v>
      </c>
      <c r="E173" s="180"/>
      <c r="F173" s="180" t="s">
        <v>16</v>
      </c>
      <c r="G173" s="190" t="s">
        <v>16</v>
      </c>
      <c r="H173" s="180"/>
      <c r="I173" s="182">
        <v>0</v>
      </c>
      <c r="J173" s="180" t="s">
        <v>16</v>
      </c>
      <c r="K173" s="183" t="s">
        <v>271</v>
      </c>
      <c r="L173" s="312" t="s">
        <v>295</v>
      </c>
    </row>
    <row r="174" spans="1:12" ht="20.100000000000001" customHeight="1">
      <c r="A174" s="310"/>
      <c r="B174" s="311"/>
      <c r="C174" s="311">
        <v>2018</v>
      </c>
      <c r="D174" s="204">
        <f t="shared" si="6"/>
        <v>1682.3688</v>
      </c>
      <c r="E174" s="204"/>
      <c r="F174" s="204" t="s">
        <v>16</v>
      </c>
      <c r="G174" s="190" t="s">
        <v>16</v>
      </c>
      <c r="H174" s="204"/>
      <c r="I174" s="204">
        <f>I175+I176+I177+I178+I179+I180+I181</f>
        <v>1682.3688</v>
      </c>
      <c r="J174" s="180" t="s">
        <v>16</v>
      </c>
      <c r="K174" s="183" t="s">
        <v>271</v>
      </c>
      <c r="L174" s="312"/>
    </row>
    <row r="175" spans="1:12" ht="20.100000000000001" customHeight="1">
      <c r="A175" s="310"/>
      <c r="B175" s="311"/>
      <c r="C175" s="311"/>
      <c r="D175" s="184">
        <f t="shared" si="6"/>
        <v>138</v>
      </c>
      <c r="E175" s="184"/>
      <c r="F175" s="184" t="s">
        <v>16</v>
      </c>
      <c r="G175" s="190" t="s">
        <v>16</v>
      </c>
      <c r="H175" s="184"/>
      <c r="I175" s="184">
        <f>75+63</f>
        <v>138</v>
      </c>
      <c r="J175" s="180" t="s">
        <v>16</v>
      </c>
      <c r="K175" s="183" t="s">
        <v>274</v>
      </c>
      <c r="L175" s="312"/>
    </row>
    <row r="176" spans="1:12" ht="20.100000000000001" customHeight="1">
      <c r="A176" s="310"/>
      <c r="B176" s="311"/>
      <c r="C176" s="311"/>
      <c r="D176" s="204">
        <v>1095.29891</v>
      </c>
      <c r="E176" s="204"/>
      <c r="F176" s="204" t="s">
        <v>16</v>
      </c>
      <c r="G176" s="190" t="s">
        <v>16</v>
      </c>
      <c r="H176" s="204"/>
      <c r="I176" s="204">
        <v>1095.29891</v>
      </c>
      <c r="J176" s="180" t="s">
        <v>16</v>
      </c>
      <c r="K176" s="183" t="s">
        <v>275</v>
      </c>
      <c r="L176" s="312"/>
    </row>
    <row r="177" spans="1:12" ht="20.100000000000001" customHeight="1">
      <c r="A177" s="310"/>
      <c r="B177" s="311"/>
      <c r="C177" s="311"/>
      <c r="D177" s="186">
        <v>131.2878</v>
      </c>
      <c r="E177" s="180"/>
      <c r="F177" s="180" t="s">
        <v>16</v>
      </c>
      <c r="G177" s="190" t="s">
        <v>16</v>
      </c>
      <c r="H177" s="180"/>
      <c r="I177" s="186">
        <v>131.2878</v>
      </c>
      <c r="J177" s="180" t="s">
        <v>16</v>
      </c>
      <c r="K177" s="183" t="s">
        <v>276</v>
      </c>
      <c r="L177" s="312"/>
    </row>
    <row r="178" spans="1:12" ht="20.100000000000001" customHeight="1">
      <c r="A178" s="310"/>
      <c r="B178" s="311"/>
      <c r="C178" s="311"/>
      <c r="D178" s="182">
        <f>I178</f>
        <v>0</v>
      </c>
      <c r="E178" s="180"/>
      <c r="F178" s="180" t="s">
        <v>16</v>
      </c>
      <c r="G178" s="190" t="s">
        <v>16</v>
      </c>
      <c r="H178" s="180"/>
      <c r="I178" s="182">
        <v>0</v>
      </c>
      <c r="J178" s="180" t="s">
        <v>16</v>
      </c>
      <c r="K178" s="183" t="s">
        <v>277</v>
      </c>
      <c r="L178" s="312"/>
    </row>
    <row r="179" spans="1:12" ht="20.100000000000001" customHeight="1">
      <c r="A179" s="310"/>
      <c r="B179" s="311"/>
      <c r="C179" s="311"/>
      <c r="D179" s="182">
        <f>I179</f>
        <v>0</v>
      </c>
      <c r="E179" s="180"/>
      <c r="F179" s="180" t="s">
        <v>16</v>
      </c>
      <c r="G179" s="190" t="s">
        <v>16</v>
      </c>
      <c r="H179" s="180"/>
      <c r="I179" s="182">
        <v>0</v>
      </c>
      <c r="J179" s="180" t="s">
        <v>16</v>
      </c>
      <c r="K179" s="183" t="s">
        <v>278</v>
      </c>
      <c r="L179" s="312"/>
    </row>
    <row r="180" spans="1:12" ht="20.100000000000001" customHeight="1">
      <c r="A180" s="310"/>
      <c r="B180" s="311"/>
      <c r="C180" s="311"/>
      <c r="D180" s="186">
        <v>217.78209000000001</v>
      </c>
      <c r="E180" s="180"/>
      <c r="F180" s="180" t="s">
        <v>16</v>
      </c>
      <c r="G180" s="190" t="s">
        <v>16</v>
      </c>
      <c r="H180" s="180"/>
      <c r="I180" s="186">
        <v>217.78209000000001</v>
      </c>
      <c r="J180" s="180" t="s">
        <v>16</v>
      </c>
      <c r="K180" s="183" t="s">
        <v>279</v>
      </c>
      <c r="L180" s="312"/>
    </row>
    <row r="181" spans="1:12" ht="20.100000000000001" customHeight="1">
      <c r="A181" s="310"/>
      <c r="B181" s="311"/>
      <c r="C181" s="311"/>
      <c r="D181" s="182">
        <f>I181</f>
        <v>100</v>
      </c>
      <c r="E181" s="182"/>
      <c r="F181" s="180" t="s">
        <v>16</v>
      </c>
      <c r="G181" s="190" t="s">
        <v>16</v>
      </c>
      <c r="H181" s="182"/>
      <c r="I181" s="182">
        <v>100</v>
      </c>
      <c r="J181" s="180" t="s">
        <v>16</v>
      </c>
      <c r="K181" s="183" t="s">
        <v>296</v>
      </c>
      <c r="L181" s="312"/>
    </row>
    <row r="182" spans="1:12" ht="20.100000000000001" customHeight="1">
      <c r="A182" s="310"/>
      <c r="B182" s="311"/>
      <c r="C182" s="180">
        <v>2019</v>
      </c>
      <c r="D182" s="182">
        <f>I182</f>
        <v>0</v>
      </c>
      <c r="E182" s="206"/>
      <c r="F182" s="180" t="s">
        <v>16</v>
      </c>
      <c r="G182" s="190" t="s">
        <v>16</v>
      </c>
      <c r="H182" s="206"/>
      <c r="I182" s="182">
        <v>0</v>
      </c>
      <c r="J182" s="180" t="s">
        <v>16</v>
      </c>
      <c r="K182" s="183" t="s">
        <v>271</v>
      </c>
      <c r="L182" s="312"/>
    </row>
    <row r="183" spans="1:12" ht="20.100000000000001" customHeight="1">
      <c r="A183" s="310"/>
      <c r="B183" s="311"/>
      <c r="C183" s="180">
        <v>2020</v>
      </c>
      <c r="D183" s="182">
        <v>0</v>
      </c>
      <c r="E183" s="206"/>
      <c r="F183" s="180" t="s">
        <v>16</v>
      </c>
      <c r="G183" s="190" t="s">
        <v>16</v>
      </c>
      <c r="H183" s="206"/>
      <c r="I183" s="182">
        <v>0</v>
      </c>
      <c r="J183" s="180" t="s">
        <v>16</v>
      </c>
      <c r="K183" s="183" t="s">
        <v>271</v>
      </c>
      <c r="L183" s="312"/>
    </row>
    <row r="184" spans="1:12" ht="20.100000000000001" customHeight="1">
      <c r="A184" s="310"/>
      <c r="B184" s="311"/>
      <c r="C184" s="180">
        <v>2021</v>
      </c>
      <c r="D184" s="182">
        <v>0</v>
      </c>
      <c r="E184" s="206"/>
      <c r="F184" s="180" t="s">
        <v>16</v>
      </c>
      <c r="G184" s="190" t="s">
        <v>16</v>
      </c>
      <c r="H184" s="206"/>
      <c r="I184" s="182">
        <v>0</v>
      </c>
      <c r="J184" s="180" t="s">
        <v>16</v>
      </c>
      <c r="K184" s="183" t="s">
        <v>271</v>
      </c>
      <c r="L184" s="312"/>
    </row>
    <row r="185" spans="1:12" ht="20.100000000000001" customHeight="1">
      <c r="A185" s="310"/>
      <c r="B185" s="311"/>
      <c r="C185" s="180">
        <v>2022</v>
      </c>
      <c r="D185" s="182">
        <v>0</v>
      </c>
      <c r="E185" s="206"/>
      <c r="F185" s="180" t="s">
        <v>16</v>
      </c>
      <c r="G185" s="190" t="s">
        <v>16</v>
      </c>
      <c r="H185" s="206"/>
      <c r="I185" s="182">
        <v>0</v>
      </c>
      <c r="J185" s="180" t="s">
        <v>16</v>
      </c>
      <c r="K185" s="183" t="s">
        <v>271</v>
      </c>
      <c r="L185" s="312"/>
    </row>
    <row r="186" spans="1:12" ht="20.100000000000001" customHeight="1">
      <c r="A186" s="310"/>
      <c r="B186" s="311"/>
      <c r="C186" s="180">
        <v>2023</v>
      </c>
      <c r="D186" s="182">
        <f>I186</f>
        <v>0</v>
      </c>
      <c r="E186" s="206"/>
      <c r="F186" s="180" t="s">
        <v>16</v>
      </c>
      <c r="G186" s="190" t="s">
        <v>16</v>
      </c>
      <c r="H186" s="206"/>
      <c r="I186" s="182">
        <v>0</v>
      </c>
      <c r="J186" s="180" t="s">
        <v>16</v>
      </c>
      <c r="K186" s="183" t="s">
        <v>271</v>
      </c>
      <c r="L186" s="312"/>
    </row>
    <row r="187" spans="1:12" ht="26.25" customHeight="1">
      <c r="A187" s="310"/>
      <c r="B187" s="311"/>
      <c r="C187" s="180">
        <v>2024</v>
      </c>
      <c r="D187" s="182">
        <f>I187</f>
        <v>0</v>
      </c>
      <c r="E187" s="206"/>
      <c r="F187" s="180" t="s">
        <v>16</v>
      </c>
      <c r="G187" s="190" t="s">
        <v>16</v>
      </c>
      <c r="H187" s="206"/>
      <c r="I187" s="182">
        <v>0</v>
      </c>
      <c r="J187" s="180" t="s">
        <v>16</v>
      </c>
      <c r="K187" s="183" t="s">
        <v>271</v>
      </c>
      <c r="L187" s="312"/>
    </row>
    <row r="188" spans="1:12" ht="20.100000000000001" customHeight="1">
      <c r="A188" s="310"/>
      <c r="B188" s="311" t="s">
        <v>297</v>
      </c>
      <c r="C188" s="180">
        <v>2017</v>
      </c>
      <c r="D188" s="182">
        <v>0</v>
      </c>
      <c r="E188" s="206"/>
      <c r="F188" s="180" t="s">
        <v>16</v>
      </c>
      <c r="G188" s="190" t="s">
        <v>16</v>
      </c>
      <c r="H188" s="206"/>
      <c r="I188" s="182">
        <v>0</v>
      </c>
      <c r="J188" s="180" t="s">
        <v>16</v>
      </c>
      <c r="K188" s="183" t="s">
        <v>298</v>
      </c>
      <c r="L188" s="207"/>
    </row>
    <row r="189" spans="1:12" ht="20.100000000000001" customHeight="1">
      <c r="A189" s="310"/>
      <c r="B189" s="311"/>
      <c r="C189" s="180">
        <v>2018</v>
      </c>
      <c r="D189" s="182">
        <v>0</v>
      </c>
      <c r="E189" s="199"/>
      <c r="F189" s="180" t="s">
        <v>16</v>
      </c>
      <c r="G189" s="190" t="s">
        <v>16</v>
      </c>
      <c r="H189" s="199"/>
      <c r="I189" s="182">
        <v>0</v>
      </c>
      <c r="J189" s="180" t="s">
        <v>16</v>
      </c>
      <c r="K189" s="183" t="s">
        <v>298</v>
      </c>
      <c r="L189" s="318">
        <v>1</v>
      </c>
    </row>
    <row r="190" spans="1:12" ht="20.100000000000001" customHeight="1">
      <c r="A190" s="310"/>
      <c r="B190" s="311"/>
      <c r="C190" s="180">
        <v>2019</v>
      </c>
      <c r="D190" s="182">
        <v>0</v>
      </c>
      <c r="E190" s="206"/>
      <c r="F190" s="180" t="s">
        <v>16</v>
      </c>
      <c r="G190" s="190" t="s">
        <v>16</v>
      </c>
      <c r="H190" s="206"/>
      <c r="I190" s="182">
        <v>0</v>
      </c>
      <c r="J190" s="180" t="s">
        <v>16</v>
      </c>
      <c r="K190" s="183" t="s">
        <v>298</v>
      </c>
      <c r="L190" s="318"/>
    </row>
    <row r="191" spans="1:12" ht="20.100000000000001" customHeight="1">
      <c r="A191" s="310"/>
      <c r="B191" s="311"/>
      <c r="C191" s="180">
        <v>2020</v>
      </c>
      <c r="D191" s="182">
        <v>0</v>
      </c>
      <c r="E191" s="206"/>
      <c r="F191" s="180" t="s">
        <v>16</v>
      </c>
      <c r="G191" s="190" t="s">
        <v>16</v>
      </c>
      <c r="H191" s="206"/>
      <c r="I191" s="182">
        <v>0</v>
      </c>
      <c r="J191" s="180" t="s">
        <v>16</v>
      </c>
      <c r="K191" s="183" t="s">
        <v>298</v>
      </c>
      <c r="L191" s="318"/>
    </row>
    <row r="192" spans="1:12" ht="20.100000000000001" customHeight="1">
      <c r="A192" s="310"/>
      <c r="B192" s="311"/>
      <c r="C192" s="180">
        <v>2021</v>
      </c>
      <c r="D192" s="182">
        <v>0</v>
      </c>
      <c r="E192" s="206"/>
      <c r="F192" s="180" t="s">
        <v>16</v>
      </c>
      <c r="G192" s="190" t="s">
        <v>16</v>
      </c>
      <c r="H192" s="206"/>
      <c r="I192" s="182">
        <v>0</v>
      </c>
      <c r="J192" s="180" t="s">
        <v>16</v>
      </c>
      <c r="K192" s="183" t="s">
        <v>298</v>
      </c>
      <c r="L192" s="318"/>
    </row>
    <row r="193" spans="1:12" ht="20.100000000000001" customHeight="1">
      <c r="A193" s="310"/>
      <c r="B193" s="311"/>
      <c r="C193" s="180">
        <v>2022</v>
      </c>
      <c r="D193" s="182">
        <v>0</v>
      </c>
      <c r="E193" s="206"/>
      <c r="F193" s="180" t="s">
        <v>16</v>
      </c>
      <c r="G193" s="190" t="s">
        <v>16</v>
      </c>
      <c r="H193" s="206"/>
      <c r="I193" s="182">
        <v>0</v>
      </c>
      <c r="J193" s="180" t="s">
        <v>16</v>
      </c>
      <c r="K193" s="183" t="s">
        <v>298</v>
      </c>
      <c r="L193" s="318"/>
    </row>
    <row r="194" spans="1:12" ht="20.100000000000001" customHeight="1">
      <c r="A194" s="310"/>
      <c r="B194" s="311"/>
      <c r="C194" s="180">
        <v>2023</v>
      </c>
      <c r="D194" s="182">
        <f>I194</f>
        <v>0</v>
      </c>
      <c r="E194" s="206"/>
      <c r="F194" s="180" t="s">
        <v>16</v>
      </c>
      <c r="G194" s="190" t="s">
        <v>16</v>
      </c>
      <c r="H194" s="206"/>
      <c r="I194" s="182">
        <v>0</v>
      </c>
      <c r="J194" s="180" t="s">
        <v>16</v>
      </c>
      <c r="K194" s="183" t="s">
        <v>298</v>
      </c>
      <c r="L194" s="318"/>
    </row>
    <row r="195" spans="1:12" ht="20.100000000000001" customHeight="1">
      <c r="A195" s="310"/>
      <c r="B195" s="311"/>
      <c r="C195" s="180">
        <v>2024</v>
      </c>
      <c r="D195" s="182">
        <f>I195</f>
        <v>0</v>
      </c>
      <c r="E195" s="206"/>
      <c r="F195" s="180" t="s">
        <v>16</v>
      </c>
      <c r="G195" s="190" t="s">
        <v>16</v>
      </c>
      <c r="H195" s="206"/>
      <c r="I195" s="182">
        <v>0</v>
      </c>
      <c r="J195" s="180" t="s">
        <v>16</v>
      </c>
      <c r="K195" s="183" t="s">
        <v>298</v>
      </c>
      <c r="L195" s="318"/>
    </row>
    <row r="196" spans="1:12" ht="20.100000000000001" customHeight="1">
      <c r="A196" s="310" t="s">
        <v>299</v>
      </c>
      <c r="B196" s="311" t="s">
        <v>300</v>
      </c>
      <c r="C196" s="180">
        <v>2017</v>
      </c>
      <c r="D196" s="182">
        <v>0</v>
      </c>
      <c r="E196" s="206"/>
      <c r="F196" s="180" t="s">
        <v>16</v>
      </c>
      <c r="G196" s="190" t="s">
        <v>16</v>
      </c>
      <c r="H196" s="206"/>
      <c r="I196" s="182">
        <v>0</v>
      </c>
      <c r="J196" s="180" t="s">
        <v>16</v>
      </c>
      <c r="K196" s="183" t="s">
        <v>271</v>
      </c>
      <c r="L196" s="321">
        <v>1</v>
      </c>
    </row>
    <row r="197" spans="1:12" ht="20.100000000000001" customHeight="1">
      <c r="A197" s="310"/>
      <c r="B197" s="311"/>
      <c r="C197" s="180">
        <v>2018</v>
      </c>
      <c r="D197" s="182">
        <f>I197</f>
        <v>74.900000000000006</v>
      </c>
      <c r="E197" s="199"/>
      <c r="F197" s="180" t="s">
        <v>16</v>
      </c>
      <c r="G197" s="190" t="s">
        <v>16</v>
      </c>
      <c r="H197" s="199"/>
      <c r="I197" s="182">
        <v>74.900000000000006</v>
      </c>
      <c r="J197" s="180" t="s">
        <v>16</v>
      </c>
      <c r="K197" s="183" t="s">
        <v>274</v>
      </c>
      <c r="L197" s="321"/>
    </row>
    <row r="198" spans="1:12" ht="20.100000000000001" customHeight="1">
      <c r="A198" s="310"/>
      <c r="B198" s="311"/>
      <c r="C198" s="180">
        <v>2019</v>
      </c>
      <c r="D198" s="182">
        <f>I198</f>
        <v>0</v>
      </c>
      <c r="E198" s="206"/>
      <c r="F198" s="180" t="s">
        <v>16</v>
      </c>
      <c r="G198" s="190" t="s">
        <v>16</v>
      </c>
      <c r="H198" s="206"/>
      <c r="I198" s="182">
        <v>0</v>
      </c>
      <c r="J198" s="180" t="s">
        <v>16</v>
      </c>
      <c r="K198" s="183" t="s">
        <v>271</v>
      </c>
      <c r="L198" s="321"/>
    </row>
    <row r="199" spans="1:12" ht="20.100000000000001" customHeight="1">
      <c r="A199" s="310"/>
      <c r="B199" s="311"/>
      <c r="C199" s="180">
        <v>2020</v>
      </c>
      <c r="D199" s="182">
        <f>I199</f>
        <v>0</v>
      </c>
      <c r="E199" s="206"/>
      <c r="F199" s="180" t="s">
        <v>16</v>
      </c>
      <c r="G199" s="190" t="s">
        <v>16</v>
      </c>
      <c r="H199" s="206"/>
      <c r="I199" s="182">
        <v>0</v>
      </c>
      <c r="J199" s="180" t="s">
        <v>16</v>
      </c>
      <c r="K199" s="183" t="s">
        <v>271</v>
      </c>
      <c r="L199" s="321"/>
    </row>
    <row r="200" spans="1:12" ht="20.100000000000001" customHeight="1">
      <c r="A200" s="310"/>
      <c r="B200" s="311"/>
      <c r="C200" s="180">
        <v>2021</v>
      </c>
      <c r="D200" s="182">
        <f>I200</f>
        <v>0</v>
      </c>
      <c r="E200" s="206"/>
      <c r="F200" s="180" t="s">
        <v>16</v>
      </c>
      <c r="G200" s="190" t="s">
        <v>16</v>
      </c>
      <c r="H200" s="206"/>
      <c r="I200" s="182">
        <v>0</v>
      </c>
      <c r="J200" s="180" t="s">
        <v>16</v>
      </c>
      <c r="K200" s="183" t="s">
        <v>271</v>
      </c>
      <c r="L200" s="321"/>
    </row>
    <row r="201" spans="1:12" ht="20.100000000000001" customHeight="1">
      <c r="A201" s="310"/>
      <c r="B201" s="311"/>
      <c r="C201" s="180">
        <v>2022</v>
      </c>
      <c r="D201" s="182">
        <v>0</v>
      </c>
      <c r="E201" s="206"/>
      <c r="F201" s="180" t="s">
        <v>16</v>
      </c>
      <c r="G201" s="190" t="s">
        <v>16</v>
      </c>
      <c r="H201" s="206"/>
      <c r="I201" s="182">
        <v>0</v>
      </c>
      <c r="J201" s="180" t="s">
        <v>16</v>
      </c>
      <c r="K201" s="183" t="s">
        <v>271</v>
      </c>
      <c r="L201" s="321"/>
    </row>
    <row r="202" spans="1:12" ht="20.100000000000001" customHeight="1">
      <c r="A202" s="310"/>
      <c r="B202" s="311"/>
      <c r="C202" s="180">
        <v>2023</v>
      </c>
      <c r="D202" s="182">
        <v>0</v>
      </c>
      <c r="E202" s="206"/>
      <c r="F202" s="180" t="s">
        <v>16</v>
      </c>
      <c r="G202" s="190" t="s">
        <v>16</v>
      </c>
      <c r="H202" s="206"/>
      <c r="I202" s="182">
        <v>0</v>
      </c>
      <c r="J202" s="180" t="s">
        <v>16</v>
      </c>
      <c r="K202" s="183" t="s">
        <v>271</v>
      </c>
      <c r="L202" s="321"/>
    </row>
    <row r="203" spans="1:12" ht="20.100000000000001" customHeight="1">
      <c r="A203" s="310"/>
      <c r="B203" s="311"/>
      <c r="C203" s="180">
        <v>2024</v>
      </c>
      <c r="D203" s="182">
        <v>0</v>
      </c>
      <c r="E203" s="206"/>
      <c r="F203" s="180"/>
      <c r="G203" s="190"/>
      <c r="H203" s="206"/>
      <c r="I203" s="182">
        <v>0</v>
      </c>
      <c r="J203" s="180" t="s">
        <v>16</v>
      </c>
      <c r="K203" s="183" t="s">
        <v>271</v>
      </c>
      <c r="L203" s="321"/>
    </row>
    <row r="204" spans="1:12" ht="20.100000000000001" customHeight="1">
      <c r="A204" s="322" t="s">
        <v>301</v>
      </c>
      <c r="B204" s="317" t="s">
        <v>302</v>
      </c>
      <c r="C204" s="180">
        <v>2017</v>
      </c>
      <c r="D204" s="182">
        <f>I204</f>
        <v>0</v>
      </c>
      <c r="E204" s="206"/>
      <c r="F204" s="180" t="s">
        <v>16</v>
      </c>
      <c r="G204" s="190" t="s">
        <v>16</v>
      </c>
      <c r="H204" s="206"/>
      <c r="I204" s="182">
        <v>0</v>
      </c>
      <c r="J204" s="180" t="s">
        <v>16</v>
      </c>
      <c r="K204" s="183" t="s">
        <v>271</v>
      </c>
      <c r="L204" s="323">
        <v>1</v>
      </c>
    </row>
    <row r="205" spans="1:12" ht="20.100000000000001" customHeight="1">
      <c r="A205" s="322"/>
      <c r="B205" s="317"/>
      <c r="C205" s="311">
        <v>2018</v>
      </c>
      <c r="D205" s="182">
        <v>0</v>
      </c>
      <c r="E205" s="206"/>
      <c r="F205" s="180" t="s">
        <v>16</v>
      </c>
      <c r="G205" s="190" t="s">
        <v>16</v>
      </c>
      <c r="H205" s="206"/>
      <c r="I205" s="182">
        <v>0</v>
      </c>
      <c r="J205" s="180" t="s">
        <v>16</v>
      </c>
      <c r="K205" s="183" t="s">
        <v>303</v>
      </c>
      <c r="L205" s="323"/>
    </row>
    <row r="206" spans="1:12" ht="20.100000000000001" customHeight="1">
      <c r="A206" s="322"/>
      <c r="B206" s="317"/>
      <c r="C206" s="311"/>
      <c r="D206" s="186">
        <v>30.15897</v>
      </c>
      <c r="E206" s="206"/>
      <c r="F206" s="180" t="s">
        <v>16</v>
      </c>
      <c r="G206" s="190" t="s">
        <v>16</v>
      </c>
      <c r="H206" s="206"/>
      <c r="I206" s="186">
        <v>30.15897</v>
      </c>
      <c r="J206" s="180" t="s">
        <v>16</v>
      </c>
      <c r="K206" s="183" t="s">
        <v>296</v>
      </c>
      <c r="L206" s="323"/>
    </row>
    <row r="207" spans="1:12" ht="20.100000000000001" customHeight="1">
      <c r="A207" s="322"/>
      <c r="B207" s="317"/>
      <c r="C207" s="180">
        <v>2019</v>
      </c>
      <c r="D207" s="182">
        <f t="shared" ref="D207:D214" si="7">I207</f>
        <v>0</v>
      </c>
      <c r="E207" s="206"/>
      <c r="F207" s="180" t="s">
        <v>16</v>
      </c>
      <c r="G207" s="190" t="s">
        <v>16</v>
      </c>
      <c r="H207" s="206"/>
      <c r="I207" s="182">
        <v>0</v>
      </c>
      <c r="J207" s="180" t="s">
        <v>16</v>
      </c>
      <c r="K207" s="183" t="s">
        <v>271</v>
      </c>
      <c r="L207" s="323"/>
    </row>
    <row r="208" spans="1:12" ht="20.100000000000001" customHeight="1">
      <c r="A208" s="322"/>
      <c r="B208" s="317"/>
      <c r="C208" s="180">
        <v>2020</v>
      </c>
      <c r="D208" s="182">
        <f t="shared" si="7"/>
        <v>0</v>
      </c>
      <c r="E208" s="206"/>
      <c r="F208" s="180" t="s">
        <v>16</v>
      </c>
      <c r="G208" s="190" t="s">
        <v>16</v>
      </c>
      <c r="H208" s="206"/>
      <c r="I208" s="182">
        <v>0</v>
      </c>
      <c r="J208" s="180" t="s">
        <v>16</v>
      </c>
      <c r="K208" s="183" t="s">
        <v>255</v>
      </c>
      <c r="L208" s="323"/>
    </row>
    <row r="209" spans="1:12" ht="21" customHeight="1">
      <c r="A209" s="322"/>
      <c r="B209" s="317"/>
      <c r="C209" s="311">
        <v>2021</v>
      </c>
      <c r="D209" s="188">
        <f t="shared" si="7"/>
        <v>80.745000000000005</v>
      </c>
      <c r="E209" s="209"/>
      <c r="F209" s="188" t="s">
        <v>16</v>
      </c>
      <c r="G209" s="209" t="s">
        <v>16</v>
      </c>
      <c r="H209" s="209"/>
      <c r="I209" s="221">
        <v>80.745000000000005</v>
      </c>
      <c r="J209" s="180" t="s">
        <v>16</v>
      </c>
      <c r="K209" s="183" t="s">
        <v>275</v>
      </c>
      <c r="L209" s="323"/>
    </row>
    <row r="210" spans="1:12" ht="21" customHeight="1">
      <c r="A210" s="322"/>
      <c r="B210" s="317"/>
      <c r="C210" s="317"/>
      <c r="D210" s="188">
        <f t="shared" si="7"/>
        <v>71.430000000000007</v>
      </c>
      <c r="E210" s="209"/>
      <c r="F210" s="188" t="s">
        <v>16</v>
      </c>
      <c r="G210" s="209" t="s">
        <v>16</v>
      </c>
      <c r="H210" s="209"/>
      <c r="I210" s="189">
        <v>71.430000000000007</v>
      </c>
      <c r="J210" s="180" t="s">
        <v>16</v>
      </c>
      <c r="K210" s="183" t="s">
        <v>276</v>
      </c>
      <c r="L210" s="323"/>
    </row>
    <row r="211" spans="1:12" ht="24.75" customHeight="1">
      <c r="A211" s="322"/>
      <c r="B211" s="317"/>
      <c r="C211" s="317"/>
      <c r="D211" s="188">
        <f t="shared" si="7"/>
        <v>67.781999999999996</v>
      </c>
      <c r="E211" s="209"/>
      <c r="F211" s="188" t="s">
        <v>16</v>
      </c>
      <c r="G211" s="209" t="s">
        <v>16</v>
      </c>
      <c r="H211" s="209"/>
      <c r="I211" s="189">
        <v>67.781999999999996</v>
      </c>
      <c r="J211" s="180" t="s">
        <v>16</v>
      </c>
      <c r="K211" s="183" t="s">
        <v>279</v>
      </c>
      <c r="L211" s="323"/>
    </row>
    <row r="212" spans="1:12" ht="24.75" customHeight="1">
      <c r="A212" s="322"/>
      <c r="B212" s="317"/>
      <c r="C212" s="311"/>
      <c r="D212" s="188">
        <f t="shared" si="7"/>
        <v>195.30699999999999</v>
      </c>
      <c r="E212" s="209"/>
      <c r="F212" s="188"/>
      <c r="G212" s="209"/>
      <c r="H212" s="209"/>
      <c r="I212" s="189">
        <v>195.30699999999999</v>
      </c>
      <c r="J212" s="180"/>
      <c r="K212" s="183" t="s">
        <v>278</v>
      </c>
      <c r="L212" s="323"/>
    </row>
    <row r="213" spans="1:12" ht="20.100000000000001" customHeight="1">
      <c r="A213" s="322"/>
      <c r="B213" s="317"/>
      <c r="C213" s="180">
        <v>2022</v>
      </c>
      <c r="D213" s="182">
        <f t="shared" si="7"/>
        <v>0</v>
      </c>
      <c r="E213" s="206"/>
      <c r="F213" s="180" t="s">
        <v>16</v>
      </c>
      <c r="G213" s="190" t="s">
        <v>16</v>
      </c>
      <c r="H213" s="206"/>
      <c r="I213" s="182">
        <v>0</v>
      </c>
      <c r="J213" s="180" t="s">
        <v>16</v>
      </c>
      <c r="K213" s="183" t="s">
        <v>271</v>
      </c>
      <c r="L213" s="323"/>
    </row>
    <row r="214" spans="1:12" ht="23.25" customHeight="1">
      <c r="A214" s="322"/>
      <c r="B214" s="317"/>
      <c r="C214" s="180">
        <v>2023</v>
      </c>
      <c r="D214" s="182">
        <f t="shared" si="7"/>
        <v>0</v>
      </c>
      <c r="E214" s="206"/>
      <c r="F214" s="180" t="s">
        <v>16</v>
      </c>
      <c r="G214" s="190" t="s">
        <v>16</v>
      </c>
      <c r="H214" s="206"/>
      <c r="I214" s="182">
        <v>0</v>
      </c>
      <c r="J214" s="180" t="s">
        <v>16</v>
      </c>
      <c r="K214" s="183" t="s">
        <v>271</v>
      </c>
      <c r="L214" s="323"/>
    </row>
    <row r="215" spans="1:12" ht="26.25" customHeight="1">
      <c r="A215" s="322"/>
      <c r="B215" s="317"/>
      <c r="C215" s="208">
        <v>2024</v>
      </c>
      <c r="D215" s="210">
        <v>0</v>
      </c>
      <c r="E215" s="211"/>
      <c r="F215" s="208" t="s">
        <v>16</v>
      </c>
      <c r="G215" s="212" t="s">
        <v>16</v>
      </c>
      <c r="H215" s="211"/>
      <c r="I215" s="210">
        <v>0</v>
      </c>
      <c r="J215" s="180" t="s">
        <v>16</v>
      </c>
      <c r="K215" s="183" t="s">
        <v>271</v>
      </c>
      <c r="L215" s="323"/>
    </row>
    <row r="216" spans="1:12" ht="20.100000000000001" customHeight="1">
      <c r="A216" s="304" t="s">
        <v>86</v>
      </c>
      <c r="B216" s="304"/>
      <c r="C216" s="213">
        <v>2017</v>
      </c>
      <c r="D216" s="214">
        <f>I216</f>
        <v>5</v>
      </c>
      <c r="E216" s="214" t="s">
        <v>16</v>
      </c>
      <c r="F216" s="214" t="s">
        <v>16</v>
      </c>
      <c r="G216" s="215" t="s">
        <v>16</v>
      </c>
      <c r="H216" s="214" t="s">
        <v>16</v>
      </c>
      <c r="I216" s="214">
        <f>I37</f>
        <v>5</v>
      </c>
      <c r="J216" s="177" t="s">
        <v>16</v>
      </c>
      <c r="K216" s="319"/>
      <c r="L216" s="320"/>
    </row>
    <row r="217" spans="1:12" ht="20.100000000000001" customHeight="1">
      <c r="A217" s="304"/>
      <c r="B217" s="304"/>
      <c r="C217" s="178">
        <v>2018</v>
      </c>
      <c r="D217" s="216">
        <f>D38+D48+D49+D50+D51+D52+D53+D114+D115+D116+D117+D118+D119+D130+D131+D132+D133+D134+D135+D144+D145+D146+D147+D148+D149+D158+D159+D160+D161+D162+D163+D164+D175+D176+D177+D178+D179+D180+D181+D189+D197+D205+D206</f>
        <v>7062.775779999999</v>
      </c>
      <c r="E217" s="216" t="s">
        <v>16</v>
      </c>
      <c r="F217" s="216" t="s">
        <v>16</v>
      </c>
      <c r="G217" s="217" t="s">
        <v>16</v>
      </c>
      <c r="H217" s="216" t="s">
        <v>16</v>
      </c>
      <c r="I217" s="216">
        <f>D217</f>
        <v>7062.775779999999</v>
      </c>
      <c r="J217" s="218" t="s">
        <v>16</v>
      </c>
      <c r="K217" s="319"/>
      <c r="L217" s="320"/>
    </row>
    <row r="218" spans="1:12" ht="20.100000000000001" customHeight="1">
      <c r="A218" s="304"/>
      <c r="B218" s="304"/>
      <c r="C218" s="178">
        <v>2019</v>
      </c>
      <c r="D218" s="216">
        <f>D39+D120+D121+D165+D166</f>
        <v>471.59825000000001</v>
      </c>
      <c r="E218" s="216" t="s">
        <v>16</v>
      </c>
      <c r="F218" s="216" t="s">
        <v>16</v>
      </c>
      <c r="G218" s="217" t="s">
        <v>16</v>
      </c>
      <c r="H218" s="216" t="s">
        <v>16</v>
      </c>
      <c r="I218" s="216">
        <f>I39+I120+I121+I165+I166</f>
        <v>471.59825000000001</v>
      </c>
      <c r="J218" s="174" t="s">
        <v>16</v>
      </c>
      <c r="K218" s="319"/>
      <c r="L218" s="320"/>
    </row>
    <row r="219" spans="1:12" ht="20.100000000000001" customHeight="1">
      <c r="A219" s="304"/>
      <c r="B219" s="304"/>
      <c r="C219" s="178">
        <v>2020</v>
      </c>
      <c r="D219" s="216">
        <f>I219</f>
        <v>129.542</v>
      </c>
      <c r="E219" s="216" t="s">
        <v>16</v>
      </c>
      <c r="F219" s="216" t="s">
        <v>16</v>
      </c>
      <c r="G219" s="217" t="s">
        <v>16</v>
      </c>
      <c r="H219" s="216" t="s">
        <v>16</v>
      </c>
      <c r="I219" s="216">
        <f>I21+I40+I75+I78+I122+I123+I137+I151+I167+I183+I191+I199+I208</f>
        <v>129.542</v>
      </c>
      <c r="J219" s="174" t="s">
        <v>16</v>
      </c>
      <c r="K219" s="319"/>
      <c r="L219" s="320"/>
    </row>
    <row r="220" spans="1:12" ht="20.100000000000001" customHeight="1">
      <c r="A220" s="304"/>
      <c r="B220" s="304"/>
      <c r="C220" s="178">
        <v>2021</v>
      </c>
      <c r="D220" s="216">
        <f>D211+D200+D192+D184+D169+D152+D138+D124+D41+D210+D209+D95+D168+D212</f>
        <v>1263.0000000000002</v>
      </c>
      <c r="E220" s="216" t="s">
        <v>16</v>
      </c>
      <c r="F220" s="216" t="s">
        <v>16</v>
      </c>
      <c r="G220" s="217" t="s">
        <v>16</v>
      </c>
      <c r="H220" s="216" t="s">
        <v>16</v>
      </c>
      <c r="I220" s="216">
        <f>I41+I95+I124+I138+I152+I169+I184+I192+I200+I209+I210+I211+I168+I212</f>
        <v>1263</v>
      </c>
      <c r="J220" s="174" t="s">
        <v>16</v>
      </c>
      <c r="K220" s="319"/>
      <c r="L220" s="320"/>
    </row>
    <row r="221" spans="1:12" ht="20.100000000000001" customHeight="1">
      <c r="A221" s="304"/>
      <c r="B221" s="304"/>
      <c r="C221" s="178">
        <v>2022</v>
      </c>
      <c r="D221" s="216">
        <f>D213+D201+D193+D185+D170+D153+D139+D125+D42</f>
        <v>3</v>
      </c>
      <c r="E221" s="216" t="s">
        <v>16</v>
      </c>
      <c r="F221" s="216" t="s">
        <v>16</v>
      </c>
      <c r="G221" s="217" t="s">
        <v>16</v>
      </c>
      <c r="H221" s="216" t="s">
        <v>16</v>
      </c>
      <c r="I221" s="216">
        <f>I213+I201+I193+I185+I170+I153+I139+I125+I42</f>
        <v>3</v>
      </c>
      <c r="J221" s="174" t="s">
        <v>16</v>
      </c>
      <c r="K221" s="319"/>
      <c r="L221" s="320"/>
    </row>
    <row r="222" spans="1:12" ht="20.100000000000001" customHeight="1">
      <c r="A222" s="304"/>
      <c r="B222" s="304"/>
      <c r="C222" s="178">
        <v>2023</v>
      </c>
      <c r="D222" s="216">
        <f>I222</f>
        <v>0</v>
      </c>
      <c r="E222" s="216" t="s">
        <v>16</v>
      </c>
      <c r="F222" s="216" t="s">
        <v>16</v>
      </c>
      <c r="G222" s="217" t="s">
        <v>16</v>
      </c>
      <c r="H222" s="216" t="s">
        <v>16</v>
      </c>
      <c r="I222" s="216">
        <f>I2</f>
        <v>0</v>
      </c>
      <c r="J222" s="174" t="s">
        <v>16</v>
      </c>
      <c r="K222" s="319"/>
      <c r="L222" s="320"/>
    </row>
    <row r="223" spans="1:12" ht="20.100000000000001" customHeight="1">
      <c r="A223" s="304"/>
      <c r="B223" s="304"/>
      <c r="C223" s="178">
        <v>2024</v>
      </c>
      <c r="D223" s="216">
        <v>0</v>
      </c>
      <c r="E223" s="216" t="s">
        <v>16</v>
      </c>
      <c r="F223" s="216" t="s">
        <v>16</v>
      </c>
      <c r="G223" s="217" t="s">
        <v>16</v>
      </c>
      <c r="H223" s="216" t="s">
        <v>16</v>
      </c>
      <c r="I223" s="216">
        <v>0</v>
      </c>
      <c r="J223" s="174" t="s">
        <v>16</v>
      </c>
      <c r="K223" s="319"/>
      <c r="L223" s="320"/>
    </row>
    <row r="224" spans="1:12" ht="20.100000000000001" customHeight="1">
      <c r="A224" s="304"/>
      <c r="B224" s="304"/>
      <c r="C224" s="178" t="s">
        <v>19</v>
      </c>
      <c r="D224" s="216">
        <f>I224</f>
        <v>8934.9160300000003</v>
      </c>
      <c r="E224" s="216" t="s">
        <v>16</v>
      </c>
      <c r="F224" s="216" t="s">
        <v>16</v>
      </c>
      <c r="G224" s="217" t="s">
        <v>16</v>
      </c>
      <c r="H224" s="216" t="s">
        <v>16</v>
      </c>
      <c r="I224" s="216">
        <f>I216+I217+I218+I219+I220+I221+I222+I223</f>
        <v>8934.9160300000003</v>
      </c>
      <c r="J224" s="174" t="s">
        <v>16</v>
      </c>
      <c r="K224" s="319"/>
      <c r="L224" s="320"/>
    </row>
    <row r="225" spans="1:2" ht="63.75" customHeight="1">
      <c r="A225" s="173"/>
      <c r="B225" s="172"/>
    </row>
    <row r="226" spans="1:2" ht="63.75" customHeight="1">
      <c r="A226" s="173"/>
      <c r="B226" s="172"/>
    </row>
    <row r="227" spans="1:2" ht="63.75" customHeight="1">
      <c r="A227" s="173"/>
      <c r="B227" s="172"/>
    </row>
    <row r="228" spans="1:2" ht="63.75" customHeight="1">
      <c r="A228" s="173"/>
      <c r="B228" s="172"/>
    </row>
    <row r="231" spans="1:2" ht="63.75" customHeight="1">
      <c r="B231" s="172"/>
    </row>
    <row r="232" spans="1:2" ht="63.75" customHeight="1">
      <c r="B232" s="172"/>
    </row>
    <row r="233" spans="1:2" ht="63.75" customHeight="1">
      <c r="B233" s="172"/>
    </row>
  </sheetData>
  <sheetProtection selectLockedCells="1" selectUnlockedCells="1"/>
  <mergeCells count="81">
    <mergeCell ref="A216:B224"/>
    <mergeCell ref="K216:K224"/>
    <mergeCell ref="L216:L224"/>
    <mergeCell ref="A196:A203"/>
    <mergeCell ref="B196:B203"/>
    <mergeCell ref="L196:L203"/>
    <mergeCell ref="A204:A215"/>
    <mergeCell ref="B204:B215"/>
    <mergeCell ref="L204:L215"/>
    <mergeCell ref="C205:C206"/>
    <mergeCell ref="C209:C212"/>
    <mergeCell ref="A173:A195"/>
    <mergeCell ref="B173:B187"/>
    <mergeCell ref="L173:L187"/>
    <mergeCell ref="C174:C181"/>
    <mergeCell ref="B188:B195"/>
    <mergeCell ref="L189:L195"/>
    <mergeCell ref="A156:A172"/>
    <mergeCell ref="B156:B172"/>
    <mergeCell ref="L156:L172"/>
    <mergeCell ref="C157:C164"/>
    <mergeCell ref="C165:C166"/>
    <mergeCell ref="C168:C169"/>
    <mergeCell ref="A128:A141"/>
    <mergeCell ref="B128:B141"/>
    <mergeCell ref="L128:L141"/>
    <mergeCell ref="C129:C135"/>
    <mergeCell ref="A142:A155"/>
    <mergeCell ref="B142:B155"/>
    <mergeCell ref="L142:L155"/>
    <mergeCell ref="C143:C149"/>
    <mergeCell ref="C86:C96"/>
    <mergeCell ref="C97:C103"/>
    <mergeCell ref="A112:A127"/>
    <mergeCell ref="B112:B127"/>
    <mergeCell ref="L112:L127"/>
    <mergeCell ref="C113:C119"/>
    <mergeCell ref="C120:C121"/>
    <mergeCell ref="C122:C123"/>
    <mergeCell ref="A37:A44"/>
    <mergeCell ref="B37:B44"/>
    <mergeCell ref="K37:K44"/>
    <mergeCell ref="L37:L44"/>
    <mergeCell ref="A47:A111"/>
    <mergeCell ref="B47:B111"/>
    <mergeCell ref="C47:C61"/>
    <mergeCell ref="L47:L111"/>
    <mergeCell ref="C62:C74"/>
    <mergeCell ref="C75:C85"/>
    <mergeCell ref="A26:A28"/>
    <mergeCell ref="C26:C28"/>
    <mergeCell ref="K26:K27"/>
    <mergeCell ref="L26:L28"/>
    <mergeCell ref="A30:A32"/>
    <mergeCell ref="C30:C32"/>
    <mergeCell ref="K30:K32"/>
    <mergeCell ref="L30:L32"/>
    <mergeCell ref="A10:L10"/>
    <mergeCell ref="A11:L11"/>
    <mergeCell ref="A12:L12"/>
    <mergeCell ref="A18:A25"/>
    <mergeCell ref="B18:B25"/>
    <mergeCell ref="K18:K25"/>
    <mergeCell ref="L18:L25"/>
    <mergeCell ref="L4:L8"/>
    <mergeCell ref="E5:E8"/>
    <mergeCell ref="F5:I5"/>
    <mergeCell ref="F6:H6"/>
    <mergeCell ref="I6:I8"/>
    <mergeCell ref="F7:F8"/>
    <mergeCell ref="G7:H7"/>
    <mergeCell ref="B1:L1"/>
    <mergeCell ref="A2:L2"/>
    <mergeCell ref="A3:L3"/>
    <mergeCell ref="A4:A8"/>
    <mergeCell ref="B4:B8"/>
    <mergeCell ref="C4:C8"/>
    <mergeCell ref="D4:D8"/>
    <mergeCell ref="E4:I4"/>
    <mergeCell ref="J4:J8"/>
    <mergeCell ref="K4:K8"/>
  </mergeCells>
  <printOptions horizontalCentered="1"/>
  <pageMargins left="0.2" right="0.19652777777777777" top="0.27569444444444446" bottom="0.2361111111111111" header="0.51180555555555551" footer="0.51180555555555551"/>
  <pageSetup paperSize="9" scale="36" firstPageNumber="0" orientation="landscape" horizontalDpi="300" verticalDpi="300" r:id="rId1"/>
  <headerFooter alignWithMargins="0"/>
  <rowBreaks count="3" manualBreakCount="3">
    <brk id="36" max="16383" man="1"/>
    <brk id="103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РЕС.ОБЕСПЕЧЕНИЕ</vt:lpstr>
      <vt:lpstr>Правонарушения</vt:lpstr>
      <vt:lpstr>БДД</vt:lpstr>
      <vt:lpstr>Наркотики</vt:lpstr>
      <vt:lpstr>Алкоголь</vt:lpstr>
      <vt:lpstr>Экстремизм </vt:lpstr>
      <vt:lpstr>Наркотики!_xlnm.Print_Area</vt:lpstr>
      <vt:lpstr>Правонарушения!_xlnm.Print_Area</vt:lpstr>
      <vt:lpstr>'Экстремизм '!_xlnm.Print_Area</vt:lpstr>
      <vt:lpstr>БДД!Excel_BuiltIn_Print_Area</vt:lpstr>
      <vt:lpstr>Наркотики!Excel_BuiltIn_Print_Area</vt:lpstr>
      <vt:lpstr>'Экстремизм '!Excel_BuiltIn_Print_Area</vt:lpstr>
      <vt:lpstr>Наркотики!Область_печати</vt:lpstr>
      <vt:lpstr>Правонарушения!Область_печати</vt:lpstr>
      <vt:lpstr>'Экстремизм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Игнатосян</dc:creator>
  <cp:lastModifiedBy>Маркова</cp:lastModifiedBy>
  <cp:revision>0</cp:revision>
  <cp:lastPrinted>2021-09-22T09:20:30Z</cp:lastPrinted>
  <dcterms:created xsi:type="dcterms:W3CDTF">2018-05-25T10:47:09Z</dcterms:created>
  <dcterms:modified xsi:type="dcterms:W3CDTF">2022-01-10T10:23:27Z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