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01.2020 20-22\"/>
    </mc:Choice>
  </mc:AlternateContent>
  <bookViews>
    <workbookView xWindow="-120" yWindow="-60" windowWidth="29040" windowHeight="15780" activeTab="4"/>
  </bookViews>
  <sheets>
    <sheet name="p_1569_1" sheetId="1" r:id="rId1"/>
    <sheet name="p_1569_2" sheetId="2" r:id="rId2"/>
    <sheet name="p_1569_3" sheetId="3" r:id="rId3"/>
    <sheet name="р_1569_4" sheetId="4" r:id="rId4"/>
    <sheet name="р_1569_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5" l="1"/>
  <c r="O14" i="5"/>
  <c r="O13" i="5"/>
  <c r="O12" i="5"/>
  <c r="O11" i="5"/>
  <c r="P10" i="5"/>
  <c r="K10" i="5"/>
  <c r="J10" i="5"/>
  <c r="I10" i="5"/>
  <c r="H10" i="5"/>
  <c r="O10" i="5" s="1"/>
  <c r="AD17" i="4" l="1"/>
  <c r="E17" i="4" s="1"/>
  <c r="AD16" i="4"/>
  <c r="E16" i="4" s="1"/>
  <c r="AD15" i="4"/>
  <c r="E15" i="4" s="1"/>
  <c r="AD14" i="4"/>
  <c r="E14" i="4" s="1"/>
  <c r="AD13" i="4"/>
  <c r="E13" i="4" s="1"/>
  <c r="AF12" i="4"/>
  <c r="AE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D12" i="4"/>
  <c r="E12" i="4" l="1"/>
  <c r="AD12" i="4"/>
  <c r="T24" i="2"/>
  <c r="S24" i="2"/>
  <c r="T23" i="2"/>
  <c r="S23" i="2"/>
  <c r="T22" i="2"/>
  <c r="S22" i="2"/>
  <c r="T21" i="2"/>
  <c r="S21" i="2"/>
  <c r="T20" i="2"/>
  <c r="S20" i="2"/>
  <c r="T19" i="2"/>
  <c r="S19" i="2"/>
  <c r="U18" i="2"/>
  <c r="T18" i="2"/>
  <c r="S18" i="2"/>
  <c r="R18" i="2"/>
  <c r="Q18" i="2"/>
  <c r="D24" i="1"/>
  <c r="B24" i="1"/>
  <c r="D23" i="1"/>
  <c r="B23" i="1"/>
  <c r="G22" i="1"/>
  <c r="B22" i="1"/>
  <c r="D21" i="1"/>
  <c r="B21" i="1"/>
  <c r="D20" i="1"/>
  <c r="B20" i="1"/>
  <c r="B19" i="1"/>
  <c r="I18" i="1"/>
  <c r="H18" i="1"/>
  <c r="G18" i="1"/>
  <c r="F18" i="1"/>
  <c r="E18" i="1"/>
  <c r="D19" i="1" l="1"/>
  <c r="D22" i="1"/>
  <c r="D18" i="1" l="1"/>
</calcChain>
</file>

<file path=xl/sharedStrings.xml><?xml version="1.0" encoding="utf-8"?>
<sst xmlns="http://schemas.openxmlformats.org/spreadsheetml/2006/main" count="390" uniqueCount="138">
  <si>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</si>
  <si>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</si>
  <si>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</si>
  <si>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</si>
  <si>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</si>
  <si>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</si>
  <si>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</si>
  <si>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</si>
  <si>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</si>
  <si>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</si>
  <si>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</si>
  <si>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</si>
  <si>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</si>
  <si>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</si>
  <si>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</si>
  <si>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</si>
  <si>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</si>
  <si>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</si>
  <si>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</si>
  <si>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</si>
  <si>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</si>
  <si>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</si>
  <si>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</si>
  <si>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</si>
  <si>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</si>
  <si>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</si>
  <si>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</si>
  <si>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</si>
  <si>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</si>
  <si>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</si>
  <si>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</si>
  <si>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</si>
  <si>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</si>
  <si>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</si>
  <si>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</si>
  <si>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</si>
  <si>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</si>
  <si>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</si>
  <si>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</si>
  <si>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</si>
  <si>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</si>
  <si>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</si>
  <si>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</si>
  <si>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</si>
  <si>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</si>
  <si>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</si>
  <si>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</si>
  <si>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</si>
  <si>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</si>
  <si>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</si>
  <si>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</si>
  <si>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</si>
  <si>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</si>
  <si>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</si>
  <si>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</si>
  <si>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</si>
  <si>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</si>
  <si>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</si>
  <si>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>РО</t>
  </si>
  <si>
    <t>УК</t>
  </si>
  <si>
    <t>Панельные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</si>
  <si>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</si>
  <si>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</si>
  <si>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</si>
  <si>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</si>
  <si>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</si>
  <si>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</si>
  <si>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</si>
  <si>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</si>
  <si>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</si>
  <si>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</si>
  <si>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</si>
  <si>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</si>
  <si>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</si>
  <si>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</si>
  <si>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</si>
  <si>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</si>
  <si>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</si>
  <si>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МУП "ЖКХ" ЗАТО г. Радужный</t>
  </si>
  <si>
    <t>МУП "ЖКХ" ЗАТО г. Радужный 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</si>
  <si>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</si>
  <si>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</si>
  <si>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</si>
  <si>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</si>
  <si>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</si>
  <si>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>Радужный г, 1-й кв-л, 17</t>
  </si>
  <si>
    <t>-</t>
  </si>
  <si>
    <t>Радужный г, 9-й кв-л, 8</t>
  </si>
  <si>
    <t>X</t>
  </si>
  <si>
    <t>Ж/б панели</t>
  </si>
  <si>
    <t>Каменные, кирпичные</t>
  </si>
  <si>
    <t>Итого по ЗАТО город Радужный  
на 2021 год</t>
  </si>
  <si>
    <t>Итого по ЗАТО город Радужный  
на 2020 год</t>
  </si>
  <si>
    <t>Итого по ЗАТО город Радужный  
на 2022 год</t>
  </si>
  <si>
    <t>Итого по ЗАТО город Радужный  на 2020 год</t>
  </si>
  <si>
    <t>Радужный г, 1-й кв-л, 20</t>
  </si>
  <si>
    <t>Итого по ЗАТО город Радужный  на 2021 год</t>
  </si>
  <si>
    <t>Итого по ЗАТО город Радужный  на 2022 год</t>
  </si>
  <si>
    <t>Каменные,
 кирпичные</t>
  </si>
  <si>
    <t>Ольга Игоревна Мазурова</t>
  </si>
  <si>
    <t>8(49254) 3-40-97</t>
  </si>
  <si>
    <t xml:space="preserve">Ольга Игоревна Мазурова, </t>
  </si>
  <si>
    <t>8(49254)3-40-97</t>
  </si>
  <si>
    <t>Плановый год капитального ремонта</t>
  </si>
  <si>
    <t>Уровень оплаты взносов на капитальный ремонт МКД</t>
  </si>
  <si>
    <t>виды, установленные ч.1 ст.166 Жилищного Кодекса РФ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</si>
  <si>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</si>
  <si>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</si>
  <si>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</si>
  <si>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</si>
  <si>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</si>
  <si>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</si>
  <si>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</si>
  <si>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Итого по ЗАТО город Радужный</t>
  </si>
  <si>
    <t>Радужный г, 1-й кв-л, 18</t>
  </si>
  <si>
    <t>2019-2021</t>
  </si>
  <si>
    <t>Радужный г, 1-й кв-л, 23</t>
  </si>
  <si>
    <t>2021-2023</t>
  </si>
  <si>
    <t>2017-2019</t>
  </si>
  <si>
    <t>Радужный г, 1-й кв-л, 27</t>
  </si>
  <si>
    <t>2023-2025</t>
  </si>
  <si>
    <t>Радужный г, 1-й кв-л, 29</t>
  </si>
  <si>
    <t>2026-2028</t>
  </si>
  <si>
    <t>Адрес многоквартирного дома (далее - МКД)</t>
  </si>
  <si>
    <t>Сведения о многоквартирных домах, 
включенных в  краткосрочный план реализации региональной программы капитального ремонта общего имущества в многоквартирных домах на территории муниципального образования  
ЗАТО г. Радужный Владимирской области  на 2020-2022 годы</t>
  </si>
  <si>
    <t>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</t>
  </si>
  <si>
    <t>Заместитель главы администрации города  по городскому хозяйству                                                                                                         А. В. Колуков</t>
  </si>
  <si>
    <t>Председатель МКУ "ГКМХ"                                                                                                                                                                         В.А. Попов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</si>
  <si>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</si>
  <si>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Таблица № 2</t>
  </si>
  <si>
    <t>Председатель МКУ "ГКМХ"                                                                                                                                                                              В.А. Попов</t>
  </si>
  <si>
    <t xml:space="preserve">Краткосрочный план реализации региональной программы капитального ремонта общего имущества 
в многоквартирных домах на территории муниципального образования ЗАТО г. Радужный  Владимирской области на 2020-2022 годы
</t>
  </si>
  <si>
    <t>Ольга Игоревна Мазурова, 8(49254)3 40  97</t>
  </si>
  <si>
    <t>( в редакции постановления администрации ЗАТО г. Радужный Владимирской области    
от 24.01.2020г. № 93 )</t>
  </si>
  <si>
    <t>Приложение № 1
к постановлению администрации ЗАТО г. Радужный 
Владимирской области
от 24.01.2020г. № 93</t>
  </si>
  <si>
    <t>( в редакции постановления администрации ЗАТО г. Радужный Владимирской области от  24.01.2020г.  № 93)</t>
  </si>
  <si>
    <t>Приложение 
к постановлению администрации ЗАТО г. Радужный 
Владимирской области
от 24.01.2020г. № 93</t>
  </si>
  <si>
    <t xml:space="preserve">Таблица 
к краткосрочному  плану  реализации региональной программы 
капитального ремонта общего имущества 
в многоквартирных домах на территории муниципального образования 
ЗАТО г. Радужный Владимирской области  на 2020 -2022 годы
( работы на многоквартирных домах, при ремонте которых подрядными организациями не устранены недостатки в установленные договорами сроки своими силами)
( в редакции постановления администрации ЗАТО г. Радужный Владимирской области от 24.01.2020г. №93 )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</si>
</sst>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sz val="24"/>
      <color theme="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name val="Times New Roman"/>
      <family val="1"/>
    </font>
    <font>
      <sz val="20"/>
      <name val="Times New Roman"/>
      <family val="1"/>
    </font>
    <font>
      <sz val="22"/>
      <color theme="1"/>
      <name val="Times New Roman"/>
      <family val="1"/>
    </font>
    <font>
      <sz val="22"/>
      <color rgb="FF000000"/>
      <name val="Times New Roman"/>
      <family val="1"/>
    </font>
    <font>
      <sz val="20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48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</cellStyleXfs>
  <cellXfs count="194">
    <xf numFmtId="0" fontId="0" fillId="0" borderId="0" xfId="0"/>
    <xf numFmtId="0" fontId="0" fillId="0" borderId="0" xfId="0" applyFill="1"/>
    <xf numFmtId="0" fontId="2" fillId="0" borderId="1" xfId="2" applyFont="1" applyBorder="1" applyAlignment="1">
      <alignment horizontal="center" vertical="center" wrapText="1"/>
    </xf>
    <xf numFmtId="4" fontId="2" fillId="0" borderId="1" xfId="0" applyNumberFormat="1" applyFont="1" applyBorder="1"/>
    <xf numFmtId="4" fontId="7" fillId="0" borderId="0" xfId="0" applyNumberFormat="1" applyFont="1" applyFill="1"/>
    <xf numFmtId="0" fontId="4" fillId="0" borderId="0" xfId="0" applyFont="1" applyFill="1"/>
    <xf numFmtId="4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0" xfId="0" applyFont="1" applyFill="1"/>
    <xf numFmtId="4" fontId="10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 applyAlignment="1">
      <alignment horizontal="left"/>
    </xf>
    <xf numFmtId="0" fontId="10" fillId="0" borderId="0" xfId="0" applyFont="1" applyFill="1"/>
    <xf numFmtId="0" fontId="15" fillId="0" borderId="0" xfId="0" applyFont="1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/>
    </xf>
    <xf numFmtId="4" fontId="18" fillId="0" borderId="1" xfId="1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/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6" fillId="0" borderId="1" xfId="0" applyFont="1" applyBorder="1" applyAlignment="1">
      <alignment horizontal="center" wrapText="1"/>
    </xf>
    <xf numFmtId="164" fontId="26" fillId="0" borderId="1" xfId="0" applyNumberFormat="1" applyFont="1" applyBorder="1" applyAlignment="1">
      <alignment horizontal="left"/>
    </xf>
    <xf numFmtId="165" fontId="25" fillId="0" borderId="1" xfId="0" applyNumberFormat="1" applyFont="1" applyBorder="1" applyAlignment="1">
      <alignment wrapText="1"/>
    </xf>
    <xf numFmtId="0" fontId="26" fillId="0" borderId="5" xfId="0" applyFont="1" applyBorder="1" applyAlignment="1">
      <alignment horizontal="center"/>
    </xf>
    <xf numFmtId="10" fontId="26" fillId="0" borderId="1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6" fillId="0" borderId="1" xfId="0" applyFont="1" applyBorder="1" applyAlignment="1">
      <alignment horizontal="center"/>
    </xf>
    <xf numFmtId="0" fontId="28" fillId="0" borderId="1" xfId="4" applyFont="1" applyBorder="1" applyAlignment="1">
      <alignment horizontal="center"/>
    </xf>
    <xf numFmtId="165" fontId="26" fillId="0" borderId="1" xfId="0" applyNumberFormat="1" applyFont="1" applyBorder="1" applyAlignment="1">
      <alignment horizontal="left" wrapText="1"/>
    </xf>
    <xf numFmtId="165" fontId="26" fillId="0" borderId="1" xfId="0" applyNumberFormat="1" applyFont="1" applyBorder="1" applyAlignment="1">
      <alignment horizontal="right"/>
    </xf>
    <xf numFmtId="0" fontId="29" fillId="0" borderId="10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30" fillId="0" borderId="1" xfId="5" applyFont="1" applyBorder="1" applyAlignment="1">
      <alignment horizontal="center" vertical="center"/>
    </xf>
    <xf numFmtId="1" fontId="30" fillId="0" borderId="1" xfId="5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/>
    </xf>
    <xf numFmtId="165" fontId="29" fillId="0" borderId="1" xfId="0" applyNumberFormat="1" applyFont="1" applyBorder="1" applyAlignment="1">
      <alignment horizontal="left" wrapText="1"/>
    </xf>
    <xf numFmtId="0" fontId="29" fillId="0" borderId="1" xfId="0" applyFont="1" applyBorder="1" applyAlignment="1">
      <alignment horizontal="center"/>
    </xf>
    <xf numFmtId="4" fontId="29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center"/>
    </xf>
    <xf numFmtId="164" fontId="29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Alignment="1"/>
    <xf numFmtId="0" fontId="33" fillId="0" borderId="0" xfId="0" applyFont="1" applyFill="1" applyAlignment="1">
      <alignment horizontal="left"/>
    </xf>
    <xf numFmtId="0" fontId="30" fillId="0" borderId="0" xfId="0" applyFont="1" applyFill="1"/>
    <xf numFmtId="0" fontId="5" fillId="0" borderId="0" xfId="0" applyFont="1" applyFill="1" applyAlignment="1">
      <alignment horizontal="left"/>
    </xf>
    <xf numFmtId="0" fontId="18" fillId="0" borderId="0" xfId="0" applyFont="1"/>
    <xf numFmtId="0" fontId="7" fillId="0" borderId="0" xfId="0" applyFont="1" applyFill="1"/>
    <xf numFmtId="0" fontId="36" fillId="0" borderId="0" xfId="0" applyFont="1"/>
    <xf numFmtId="0" fontId="5" fillId="0" borderId="0" xfId="0" applyFont="1" applyFill="1"/>
    <xf numFmtId="0" fontId="37" fillId="0" borderId="0" xfId="0" applyFont="1" applyFill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/>
    </xf>
    <xf numFmtId="4" fontId="5" fillId="0" borderId="5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4" fontId="10" fillId="0" borderId="1" xfId="0" applyNumberFormat="1" applyFont="1" applyFill="1" applyBorder="1" applyAlignment="1">
      <alignment horizontal="center" vertical="center" textRotation="90" wrapText="1"/>
    </xf>
    <xf numFmtId="0" fontId="2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35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2" fontId="10" fillId="0" borderId="1" xfId="0" applyNumberFormat="1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4" fontId="18" fillId="0" borderId="1" xfId="1" applyNumberFormat="1" applyFont="1" applyFill="1" applyBorder="1" applyAlignment="1">
      <alignment horizontal="center" vertical="center" textRotation="90" wrapText="1"/>
    </xf>
    <xf numFmtId="4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textRotation="90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1" applyNumberFormat="1" applyFont="1" applyFill="1" applyBorder="1" applyAlignment="1">
      <alignment horizontal="center" vertical="center" textRotation="90" wrapText="1"/>
    </xf>
    <xf numFmtId="0" fontId="18" fillId="0" borderId="1" xfId="1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textRotation="90" wrapText="1"/>
    </xf>
    <xf numFmtId="0" fontId="21" fillId="0" borderId="6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wrapText="1"/>
    </xf>
    <xf numFmtId="0" fontId="2" fillId="0" borderId="5" xfId="2" applyFont="1" applyBorder="1" applyAlignment="1">
      <alignment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2" fontId="29" fillId="0" borderId="2" xfId="0" applyNumberFormat="1" applyFont="1" applyBorder="1" applyAlignment="1">
      <alignment horizontal="center" vertical="center" textRotation="90" wrapText="1"/>
    </xf>
    <xf numFmtId="2" fontId="29" fillId="0" borderId="4" xfId="0" applyNumberFormat="1" applyFont="1" applyBorder="1" applyAlignment="1">
      <alignment horizontal="center" vertical="center" textRotation="90" wrapText="1"/>
    </xf>
    <xf numFmtId="0" fontId="5" fillId="0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0" fontId="18" fillId="0" borderId="12" xfId="0" applyFont="1" applyBorder="1" applyAlignment="1">
      <alignment horizontal="center"/>
    </xf>
    <xf numFmtId="2" fontId="29" fillId="0" borderId="2" xfId="3" applyNumberFormat="1" applyFont="1" applyBorder="1" applyAlignment="1">
      <alignment horizontal="center" vertical="center" textRotation="90" wrapText="1"/>
    </xf>
    <xf numFmtId="2" fontId="29" fillId="0" borderId="4" xfId="3" applyNumberFormat="1" applyFont="1" applyBorder="1" applyAlignment="1">
      <alignment horizontal="center" vertical="center" textRotation="90" wrapText="1"/>
    </xf>
    <xf numFmtId="0" fontId="29" fillId="0" borderId="2" xfId="0" applyFont="1" applyBorder="1" applyAlignment="1">
      <alignment horizontal="center" vertical="center" textRotation="90" wrapText="1"/>
    </xf>
    <xf numFmtId="0" fontId="29" fillId="0" borderId="3" xfId="0" applyFont="1" applyBorder="1" applyAlignment="1">
      <alignment horizontal="center" vertical="center" textRotation="90" wrapText="1"/>
    </xf>
    <xf numFmtId="0" fontId="29" fillId="0" borderId="4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center" vertical="center" wrapText="1"/>
    </xf>
    <xf numFmtId="4" fontId="29" fillId="0" borderId="3" xfId="0" applyNumberFormat="1" applyFont="1" applyBorder="1" applyAlignment="1">
      <alignment horizontal="center" vertical="center" wrapText="1"/>
    </xf>
    <xf numFmtId="4" fontId="29" fillId="0" borderId="4" xfId="0" applyNumberFormat="1" applyFont="1" applyBorder="1" applyAlignment="1">
      <alignment horizontal="center" vertical="center" wrapText="1"/>
    </xf>
    <xf numFmtId="2" fontId="29" fillId="0" borderId="1" xfId="3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0" fillId="0" borderId="1" xfId="5" applyFont="1" applyBorder="1" applyAlignment="1">
      <alignment horizontal="center" vertical="center" textRotation="90" wrapText="1"/>
    </xf>
    <xf numFmtId="0" fontId="30" fillId="0" borderId="1" xfId="5" applyFont="1" applyBorder="1" applyAlignment="1">
      <alignment vertical="center" wrapText="1"/>
    </xf>
    <xf numFmtId="0" fontId="30" fillId="0" borderId="2" xfId="5" applyFont="1" applyBorder="1" applyAlignment="1">
      <alignment horizontal="center" vertical="center" textRotation="90" wrapText="1"/>
    </xf>
    <xf numFmtId="0" fontId="30" fillId="0" borderId="3" xfId="5" applyFont="1" applyBorder="1" applyAlignment="1">
      <alignment vertical="center" wrapText="1"/>
    </xf>
    <xf numFmtId="0" fontId="30" fillId="0" borderId="4" xfId="5" applyFont="1" applyBorder="1" applyAlignment="1">
      <alignment vertical="center"/>
    </xf>
    <xf numFmtId="0" fontId="3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2" fillId="0" borderId="6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30" fillId="0" borderId="1" xfId="5" applyFont="1" applyBorder="1" applyAlignment="1">
      <alignment horizontal="center" textRotation="90" wrapText="1"/>
    </xf>
    <xf numFmtId="0" fontId="30" fillId="0" borderId="1" xfId="5" applyFont="1" applyBorder="1" applyAlignment="1">
      <alignment horizontal="center" wrapText="1"/>
    </xf>
    <xf numFmtId="0" fontId="30" fillId="0" borderId="1" xfId="5" applyFont="1" applyBorder="1" applyAlignment="1">
      <alignment vertical="center"/>
    </xf>
    <xf numFmtId="0" fontId="30" fillId="0" borderId="3" xfId="5" applyFont="1" applyBorder="1" applyAlignment="1">
      <alignment horizontal="center" vertical="center" wrapText="1"/>
    </xf>
    <xf numFmtId="0" fontId="30" fillId="0" borderId="4" xfId="5" applyFont="1" applyBorder="1" applyAlignment="1">
      <alignment horizontal="center" vertical="center"/>
    </xf>
    <xf numFmtId="0" fontId="30" fillId="0" borderId="4" xfId="5" applyFont="1" applyBorder="1" applyAlignment="1">
      <alignment vertical="center" wrapText="1"/>
    </xf>
    <xf numFmtId="0" fontId="30" fillId="0" borderId="1" xfId="5" applyFont="1" applyBorder="1" applyAlignment="1">
      <alignment horizontal="center" vertical="center" wrapText="1"/>
    </xf>
    <xf numFmtId="0" fontId="30" fillId="0" borderId="2" xfId="5" applyFont="1" applyBorder="1" applyAlignment="1">
      <alignment horizontal="center" textRotation="90" wrapText="1"/>
    </xf>
    <xf numFmtId="0" fontId="30" fillId="0" borderId="3" xfId="5" applyFont="1" applyBorder="1" applyAlignment="1">
      <alignment horizontal="center" wrapText="1"/>
    </xf>
    <xf numFmtId="0" fontId="30" fillId="0" borderId="4" xfId="5" applyFont="1" applyBorder="1" applyAlignment="1">
      <alignment horizontal="center" wrapText="1"/>
    </xf>
    <xf numFmtId="0" fontId="30" fillId="0" borderId="3" xfId="5" applyFont="1" applyBorder="1" applyAlignment="1">
      <alignment horizontal="center" textRotation="90" wrapText="1"/>
    </xf>
    <xf numFmtId="0" fontId="30" fillId="0" borderId="4" xfId="5" applyFont="1" applyBorder="1" applyAlignment="1">
      <alignment horizontal="center" textRotation="90" wrapText="1"/>
    </xf>
    <xf numFmtId="0" fontId="30" fillId="0" borderId="2" xfId="5" applyFont="1" applyBorder="1" applyAlignment="1">
      <alignment horizontal="center" vertical="center" wrapText="1"/>
    </xf>
    <xf numFmtId="0" fontId="30" fillId="0" borderId="4" xfId="5" applyFont="1" applyBorder="1" applyAlignment="1">
      <alignment horizontal="center" vertical="center" wrapText="1"/>
    </xf>
  </cellXfs>
  <cellStyles count="6">
    <cellStyle name="Обычный" xfId="0" builtinId="0"/>
    <cellStyle name="Обычный 11" xfId="3"/>
    <cellStyle name="Обычный 2" xfId="1"/>
    <cellStyle name="Обычный 2 8" xfId="5"/>
    <cellStyle name="Обычный 4 2 2 2" xfId="2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0"/>
  <sheetViews>
    <sheetView topLeftCell="M1" zoomScale="40" zoomScaleNormal="40" workbookViewId="0">
      <selection activeCell="AJ6" sqref="AJ6"/>
    </sheetView>
  </sheetViews>
  <sheetFormatPr defaultColWidth="9.140625" defaultRowHeight="15" x14ac:dyDescent="0.25"/>
  <cols>
    <col min="1" max="1" width="0" style="1" hidden="1" customWidth="1"/>
    <col min="2" max="2" width="10.85546875" style="1" bestFit="1" customWidth="1"/>
    <col min="3" max="3" width="62" style="1" customWidth="1"/>
    <col min="4" max="9" width="0" style="1" hidden="1" customWidth="1"/>
    <col min="10" max="10" width="31.5703125" style="1" customWidth="1"/>
    <col min="11" max="11" width="29" style="1" customWidth="1"/>
    <col min="12" max="12" width="29.42578125" style="1" customWidth="1"/>
    <col min="13" max="14" width="29" style="1" customWidth="1"/>
    <col min="15" max="15" width="29.28515625" style="1" customWidth="1"/>
    <col min="16" max="16" width="14.42578125" style="1" customWidth="1"/>
    <col min="17" max="17" width="13.140625" style="1" customWidth="1"/>
    <col min="18" max="18" width="39.5703125" style="1" customWidth="1"/>
    <col min="19" max="19" width="17.5703125" style="1" customWidth="1"/>
    <col min="20" max="20" width="33.85546875" style="1" customWidth="1"/>
    <col min="21" max="21" width="16.7109375" style="1" customWidth="1"/>
    <col min="22" max="22" width="17.5703125" style="1" customWidth="1"/>
    <col min="23" max="23" width="23.28515625" style="1" customWidth="1"/>
    <col min="24" max="24" width="31" style="1" customWidth="1"/>
    <col min="25" max="25" width="13.140625" style="1" customWidth="1"/>
    <col min="26" max="26" width="13.7109375" style="1" customWidth="1"/>
    <col min="27" max="27" width="14.5703125" style="1" customWidth="1"/>
    <col min="28" max="28" width="21.85546875" style="1" customWidth="1"/>
    <col min="29" max="29" width="33.42578125" style="1" customWidth="1"/>
    <col min="30" max="30" width="26.42578125" style="1" customWidth="1"/>
    <col min="31" max="31" width="11.28515625" style="1" customWidth="1"/>
    <col min="32" max="32" width="23.5703125" style="1" customWidth="1"/>
    <col min="33" max="33" width="45" style="1" customWidth="1"/>
    <col min="34" max="34" width="29" style="1" customWidth="1"/>
    <col min="35" max="35" width="26.5703125" style="1" customWidth="1"/>
    <col min="36" max="36" width="28.5703125" style="1" customWidth="1"/>
    <col min="37" max="37" width="15" style="1" customWidth="1"/>
    <col min="38" max="38" width="11.85546875" style="1" customWidth="1"/>
    <col min="39" max="39" width="20.140625" style="1" bestFit="1" customWidth="1"/>
    <col min="40" max="40" width="12.42578125" style="1" customWidth="1"/>
    <col min="41" max="53" width="0" style="1" hidden="1" customWidth="1"/>
    <col min="54" max="16384" width="9.140625" style="1"/>
  </cols>
  <sheetData>
    <row r="1" spans="2:41" ht="25.5" customHeight="1" x14ac:dyDescent="0.55000000000000004">
      <c r="AG1" s="99"/>
      <c r="AH1" s="99"/>
      <c r="AI1" s="99"/>
      <c r="AJ1" s="99"/>
      <c r="AK1" s="99"/>
      <c r="AL1" s="99"/>
      <c r="AM1" s="99"/>
      <c r="AN1" s="99"/>
    </row>
    <row r="2" spans="2:41" ht="184.5" customHeight="1" x14ac:dyDescent="0.25">
      <c r="AG2" s="100" t="s">
        <v>134</v>
      </c>
      <c r="AH2" s="100"/>
      <c r="AI2" s="100"/>
      <c r="AJ2" s="100"/>
      <c r="AK2" s="100"/>
      <c r="AL2" s="100"/>
      <c r="AM2" s="100"/>
      <c r="AN2" s="100"/>
    </row>
    <row r="3" spans="2:41" ht="22.5" customHeight="1" x14ac:dyDescent="0.55000000000000004">
      <c r="AG3" s="101"/>
      <c r="AH3" s="101"/>
      <c r="AI3" s="101"/>
      <c r="AJ3" s="101"/>
      <c r="AK3" s="101"/>
      <c r="AL3" s="101"/>
      <c r="AM3" s="101"/>
      <c r="AN3" s="101"/>
    </row>
    <row r="8" spans="2:41" ht="296.25" customHeight="1" x14ac:dyDescent="0.25">
      <c r="B8" s="102" t="s">
        <v>80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2:41" ht="52.5" customHeight="1" x14ac:dyDescent="0.25"/>
    <row r="10" spans="2:41" s="5" customFormat="1" ht="42" customHeight="1" x14ac:dyDescent="0.4">
      <c r="B10" s="104" t="s">
        <v>0</v>
      </c>
      <c r="C10" s="106" t="s">
        <v>1</v>
      </c>
      <c r="D10" s="108"/>
      <c r="E10" s="108"/>
      <c r="F10" s="103"/>
      <c r="G10" s="103"/>
      <c r="H10" s="30"/>
      <c r="I10" s="30"/>
      <c r="J10" s="120" t="s">
        <v>2</v>
      </c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21" t="s">
        <v>3</v>
      </c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11" t="s">
        <v>4</v>
      </c>
      <c r="AM10" s="111" t="s">
        <v>5</v>
      </c>
      <c r="AN10" s="111" t="s">
        <v>6</v>
      </c>
      <c r="AO10" s="6"/>
    </row>
    <row r="11" spans="2:41" s="5" customFormat="1" ht="30.75" x14ac:dyDescent="0.4">
      <c r="B11" s="104"/>
      <c r="C11" s="106"/>
      <c r="D11" s="109"/>
      <c r="E11" s="109"/>
      <c r="F11" s="103"/>
      <c r="G11" s="103"/>
      <c r="H11" s="30"/>
      <c r="I11" s="30"/>
      <c r="J11" s="120"/>
      <c r="K11" s="103" t="s">
        <v>7</v>
      </c>
      <c r="L11" s="103"/>
      <c r="M11" s="103"/>
      <c r="N11" s="103"/>
      <c r="O11" s="103"/>
      <c r="P11" s="103"/>
      <c r="Q11" s="103" t="s">
        <v>8</v>
      </c>
      <c r="R11" s="103"/>
      <c r="S11" s="103" t="s">
        <v>9</v>
      </c>
      <c r="T11" s="103"/>
      <c r="U11" s="103" t="s">
        <v>10</v>
      </c>
      <c r="V11" s="103"/>
      <c r="W11" s="103" t="s">
        <v>11</v>
      </c>
      <c r="X11" s="103"/>
      <c r="Y11" s="103" t="s">
        <v>12</v>
      </c>
      <c r="Z11" s="103"/>
      <c r="AA11" s="112" t="s">
        <v>13</v>
      </c>
      <c r="AB11" s="112" t="s">
        <v>14</v>
      </c>
      <c r="AC11" s="112" t="s">
        <v>15</v>
      </c>
      <c r="AD11" s="112" t="s">
        <v>16</v>
      </c>
      <c r="AE11" s="112" t="s">
        <v>17</v>
      </c>
      <c r="AF11" s="112" t="s">
        <v>18</v>
      </c>
      <c r="AG11" s="112" t="s">
        <v>19</v>
      </c>
      <c r="AH11" s="112" t="s">
        <v>20</v>
      </c>
      <c r="AI11" s="112" t="s">
        <v>21</v>
      </c>
      <c r="AJ11" s="98" t="s">
        <v>22</v>
      </c>
      <c r="AK11" s="112" t="s">
        <v>23</v>
      </c>
      <c r="AL11" s="111"/>
      <c r="AM11" s="111"/>
      <c r="AN11" s="111"/>
      <c r="AO11" s="6"/>
    </row>
    <row r="12" spans="2:41" s="5" customFormat="1" ht="18.75" customHeight="1" x14ac:dyDescent="0.4">
      <c r="B12" s="104"/>
      <c r="C12" s="106"/>
      <c r="D12" s="109"/>
      <c r="E12" s="109"/>
      <c r="F12" s="103"/>
      <c r="G12" s="103"/>
      <c r="H12" s="30"/>
      <c r="I12" s="30"/>
      <c r="J12" s="120"/>
      <c r="K12" s="111" t="s">
        <v>24</v>
      </c>
      <c r="L12" s="111" t="s">
        <v>25</v>
      </c>
      <c r="M12" s="111" t="s">
        <v>26</v>
      </c>
      <c r="N12" s="111" t="s">
        <v>27</v>
      </c>
      <c r="O12" s="111" t="s">
        <v>28</v>
      </c>
      <c r="P12" s="111" t="s">
        <v>29</v>
      </c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12"/>
      <c r="AB12" s="112"/>
      <c r="AC12" s="112"/>
      <c r="AD12" s="112"/>
      <c r="AE12" s="112"/>
      <c r="AF12" s="112"/>
      <c r="AG12" s="112"/>
      <c r="AH12" s="112"/>
      <c r="AI12" s="112"/>
      <c r="AJ12" s="98"/>
      <c r="AK12" s="112"/>
      <c r="AL12" s="111"/>
      <c r="AM12" s="111"/>
      <c r="AN12" s="111"/>
      <c r="AO12" s="6"/>
    </row>
    <row r="13" spans="2:41" s="5" customFormat="1" ht="18.75" customHeight="1" x14ac:dyDescent="0.4">
      <c r="B13" s="104"/>
      <c r="C13" s="106"/>
      <c r="D13" s="109"/>
      <c r="E13" s="109"/>
      <c r="F13" s="103"/>
      <c r="G13" s="103"/>
      <c r="H13" s="30"/>
      <c r="I13" s="30"/>
      <c r="J13" s="120"/>
      <c r="K13" s="111"/>
      <c r="L13" s="111"/>
      <c r="M13" s="111"/>
      <c r="N13" s="111"/>
      <c r="O13" s="111"/>
      <c r="P13" s="111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12"/>
      <c r="AB13" s="112"/>
      <c r="AC13" s="112"/>
      <c r="AD13" s="112"/>
      <c r="AE13" s="112"/>
      <c r="AF13" s="112"/>
      <c r="AG13" s="112"/>
      <c r="AH13" s="112"/>
      <c r="AI13" s="112"/>
      <c r="AJ13" s="98"/>
      <c r="AK13" s="112"/>
      <c r="AL13" s="111"/>
      <c r="AM13" s="111"/>
      <c r="AN13" s="111"/>
      <c r="AO13" s="6"/>
    </row>
    <row r="14" spans="2:41" s="5" customFormat="1" ht="18.75" customHeight="1" x14ac:dyDescent="0.4">
      <c r="B14" s="104"/>
      <c r="C14" s="106"/>
      <c r="D14" s="109"/>
      <c r="E14" s="109"/>
      <c r="F14" s="103"/>
      <c r="G14" s="103"/>
      <c r="H14" s="30"/>
      <c r="I14" s="30"/>
      <c r="J14" s="120"/>
      <c r="K14" s="111"/>
      <c r="L14" s="111"/>
      <c r="M14" s="111"/>
      <c r="N14" s="111"/>
      <c r="O14" s="111"/>
      <c r="P14" s="111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12"/>
      <c r="AB14" s="112"/>
      <c r="AC14" s="112"/>
      <c r="AD14" s="112"/>
      <c r="AE14" s="112"/>
      <c r="AF14" s="112"/>
      <c r="AG14" s="112"/>
      <c r="AH14" s="112"/>
      <c r="AI14" s="112"/>
      <c r="AJ14" s="98"/>
      <c r="AK14" s="112"/>
      <c r="AL14" s="111"/>
      <c r="AM14" s="111"/>
      <c r="AN14" s="111"/>
      <c r="AO14" s="6"/>
    </row>
    <row r="15" spans="2:41" s="5" customFormat="1" ht="207.75" customHeight="1" x14ac:dyDescent="0.4">
      <c r="B15" s="104"/>
      <c r="C15" s="106"/>
      <c r="D15" s="109"/>
      <c r="E15" s="109"/>
      <c r="F15" s="103"/>
      <c r="G15" s="103"/>
      <c r="H15" s="30"/>
      <c r="I15" s="30"/>
      <c r="J15" s="120"/>
      <c r="K15" s="111"/>
      <c r="L15" s="111"/>
      <c r="M15" s="111"/>
      <c r="N15" s="111"/>
      <c r="O15" s="111"/>
      <c r="P15" s="111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12"/>
      <c r="AB15" s="112"/>
      <c r="AC15" s="112"/>
      <c r="AD15" s="112"/>
      <c r="AE15" s="112"/>
      <c r="AF15" s="112"/>
      <c r="AG15" s="112"/>
      <c r="AH15" s="112"/>
      <c r="AI15" s="112"/>
      <c r="AJ15" s="98"/>
      <c r="AK15" s="112"/>
      <c r="AL15" s="111"/>
      <c r="AM15" s="111"/>
      <c r="AN15" s="111"/>
      <c r="AO15" s="6"/>
    </row>
    <row r="16" spans="2:41" s="5" customFormat="1" ht="27.75" customHeight="1" x14ac:dyDescent="0.4">
      <c r="B16" s="105"/>
      <c r="C16" s="107"/>
      <c r="D16" s="110"/>
      <c r="E16" s="110"/>
      <c r="F16" s="103"/>
      <c r="G16" s="103"/>
      <c r="H16" s="30"/>
      <c r="I16" s="30"/>
      <c r="J16" s="47" t="s">
        <v>30</v>
      </c>
      <c r="K16" s="47" t="s">
        <v>30</v>
      </c>
      <c r="L16" s="47" t="s">
        <v>30</v>
      </c>
      <c r="M16" s="47" t="s">
        <v>30</v>
      </c>
      <c r="N16" s="47" t="s">
        <v>30</v>
      </c>
      <c r="O16" s="47" t="s">
        <v>30</v>
      </c>
      <c r="P16" s="47" t="s">
        <v>30</v>
      </c>
      <c r="Q16" s="48" t="s">
        <v>31</v>
      </c>
      <c r="R16" s="30" t="s">
        <v>30</v>
      </c>
      <c r="S16" s="30" t="s">
        <v>32</v>
      </c>
      <c r="T16" s="30" t="s">
        <v>30</v>
      </c>
      <c r="U16" s="30" t="s">
        <v>32</v>
      </c>
      <c r="V16" s="30" t="s">
        <v>30</v>
      </c>
      <c r="W16" s="30" t="s">
        <v>32</v>
      </c>
      <c r="X16" s="30" t="s">
        <v>30</v>
      </c>
      <c r="Y16" s="30" t="s">
        <v>33</v>
      </c>
      <c r="Z16" s="30" t="s">
        <v>30</v>
      </c>
      <c r="AA16" s="30" t="s">
        <v>30</v>
      </c>
      <c r="AB16" s="49" t="s">
        <v>30</v>
      </c>
      <c r="AC16" s="30" t="s">
        <v>30</v>
      </c>
      <c r="AD16" s="30" t="s">
        <v>30</v>
      </c>
      <c r="AE16" s="47" t="s">
        <v>30</v>
      </c>
      <c r="AF16" s="30" t="s">
        <v>30</v>
      </c>
      <c r="AG16" s="30" t="s">
        <v>30</v>
      </c>
      <c r="AH16" s="30" t="s">
        <v>30</v>
      </c>
      <c r="AI16" s="30" t="s">
        <v>30</v>
      </c>
      <c r="AJ16" s="47" t="s">
        <v>30</v>
      </c>
      <c r="AK16" s="30" t="s">
        <v>30</v>
      </c>
      <c r="AL16" s="111"/>
      <c r="AM16" s="111"/>
      <c r="AN16" s="111"/>
      <c r="AO16" s="6"/>
    </row>
    <row r="17" spans="1:41" s="5" customFormat="1" ht="18" customHeight="1" x14ac:dyDescent="0.4">
      <c r="B17" s="18">
        <v>1</v>
      </c>
      <c r="C17" s="18">
        <v>2</v>
      </c>
      <c r="D17" s="18"/>
      <c r="E17" s="18"/>
      <c r="F17" s="18"/>
      <c r="G17" s="18"/>
      <c r="H17" s="18"/>
      <c r="I17" s="18"/>
      <c r="J17" s="18">
        <v>3</v>
      </c>
      <c r="K17" s="18">
        <v>4</v>
      </c>
      <c r="L17" s="18">
        <v>5</v>
      </c>
      <c r="M17" s="18">
        <v>6</v>
      </c>
      <c r="N17" s="18">
        <v>7</v>
      </c>
      <c r="O17" s="18">
        <v>8</v>
      </c>
      <c r="P17" s="18">
        <v>9</v>
      </c>
      <c r="Q17" s="7">
        <v>10</v>
      </c>
      <c r="R17" s="18">
        <v>11</v>
      </c>
      <c r="S17" s="18">
        <v>12</v>
      </c>
      <c r="T17" s="18">
        <v>13</v>
      </c>
      <c r="U17" s="18">
        <v>14</v>
      </c>
      <c r="V17" s="18">
        <v>15</v>
      </c>
      <c r="W17" s="18">
        <v>16</v>
      </c>
      <c r="X17" s="18">
        <v>17</v>
      </c>
      <c r="Y17" s="18">
        <v>18</v>
      </c>
      <c r="Z17" s="18">
        <v>19</v>
      </c>
      <c r="AA17" s="18">
        <v>20</v>
      </c>
      <c r="AB17" s="18">
        <v>21</v>
      </c>
      <c r="AC17" s="18">
        <v>22</v>
      </c>
      <c r="AD17" s="18">
        <v>23</v>
      </c>
      <c r="AE17" s="18">
        <v>24</v>
      </c>
      <c r="AF17" s="18">
        <v>25</v>
      </c>
      <c r="AG17" s="18">
        <v>26</v>
      </c>
      <c r="AH17" s="18">
        <v>27</v>
      </c>
      <c r="AI17" s="18">
        <v>28</v>
      </c>
      <c r="AJ17" s="18">
        <v>29</v>
      </c>
      <c r="AK17" s="18">
        <v>30</v>
      </c>
      <c r="AL17" s="18">
        <v>31</v>
      </c>
      <c r="AM17" s="18">
        <v>32</v>
      </c>
      <c r="AN17" s="18">
        <v>33</v>
      </c>
      <c r="AO17" s="6"/>
    </row>
    <row r="18" spans="1:41" s="8" customFormat="1" ht="88.5" customHeight="1" x14ac:dyDescent="0.5">
      <c r="A18" s="20"/>
      <c r="B18" s="118" t="s">
        <v>94</v>
      </c>
      <c r="C18" s="119"/>
      <c r="D18" s="17">
        <f>SUM(D19:D24)</f>
        <v>106978768.69</v>
      </c>
      <c r="E18" s="17">
        <f t="shared" ref="E18:I18" si="0">SUM(E19:E24)</f>
        <v>1086183.55</v>
      </c>
      <c r="F18" s="17">
        <f t="shared" si="0"/>
        <v>2434351.71</v>
      </c>
      <c r="G18" s="17">
        <f t="shared" si="0"/>
        <v>6013370.9299999997</v>
      </c>
      <c r="H18" s="17">
        <f t="shared" si="0"/>
        <v>2064222.35</v>
      </c>
      <c r="I18" s="17">
        <f t="shared" si="0"/>
        <v>4507188.75</v>
      </c>
      <c r="J18" s="89">
        <v>51784138.459999993</v>
      </c>
      <c r="K18" s="89">
        <v>1086183.55</v>
      </c>
      <c r="L18" s="89">
        <v>2434351.71</v>
      </c>
      <c r="M18" s="89">
        <v>6013370.9299999997</v>
      </c>
      <c r="N18" s="89">
        <v>2064222.35</v>
      </c>
      <c r="O18" s="89">
        <v>4507188.75</v>
      </c>
      <c r="P18" s="89">
        <v>0</v>
      </c>
      <c r="Q18" s="90">
        <v>6</v>
      </c>
      <c r="R18" s="89">
        <v>12071558.129999999</v>
      </c>
      <c r="S18" s="89">
        <v>454.6</v>
      </c>
      <c r="T18" s="89">
        <v>2571855.48</v>
      </c>
      <c r="U18" s="89">
        <v>0</v>
      </c>
      <c r="V18" s="89">
        <v>0</v>
      </c>
      <c r="W18" s="89">
        <v>11118.4</v>
      </c>
      <c r="X18" s="89">
        <v>19936206.870000001</v>
      </c>
      <c r="Y18" s="89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579200.68999999994</v>
      </c>
      <c r="AJ18" s="89">
        <v>520000</v>
      </c>
      <c r="AK18" s="89">
        <v>0</v>
      </c>
      <c r="AL18" s="91" t="s">
        <v>34</v>
      </c>
      <c r="AM18" s="91" t="s">
        <v>34</v>
      </c>
      <c r="AN18" s="92" t="s">
        <v>34</v>
      </c>
    </row>
    <row r="19" spans="1:41" s="8" customFormat="1" ht="90.75" customHeight="1" x14ac:dyDescent="0.7">
      <c r="A19" s="86">
        <v>1</v>
      </c>
      <c r="B19" s="87">
        <f>SUBTOTAL(103,$A$10:A19)</f>
        <v>1</v>
      </c>
      <c r="C19" s="88" t="s">
        <v>70</v>
      </c>
      <c r="D19" s="17">
        <f t="shared" ref="D19:D24" si="1">E19+F19+G19+H19+I19+J19+L19+N19+P19+R19+T19+U19+V19+W19+X19+Y19+Z19+AA19+AB19+AC19+AD19+AE19</f>
        <v>5302288.79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89">
        <v>2730433.31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90">
        <v>0</v>
      </c>
      <c r="R19" s="89">
        <v>0</v>
      </c>
      <c r="S19" s="89">
        <v>454.6</v>
      </c>
      <c r="T19" s="89">
        <v>2571855.48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38577.83</v>
      </c>
      <c r="AJ19" s="89">
        <v>120000</v>
      </c>
      <c r="AK19" s="89">
        <v>0</v>
      </c>
      <c r="AL19" s="93">
        <v>2020</v>
      </c>
      <c r="AM19" s="93">
        <v>2020</v>
      </c>
      <c r="AN19" s="94">
        <v>2020</v>
      </c>
    </row>
    <row r="20" spans="1:41" s="8" customFormat="1" ht="125.25" customHeight="1" x14ac:dyDescent="0.7">
      <c r="A20" s="86">
        <v>1</v>
      </c>
      <c r="B20" s="87">
        <f>SUBTOTAL(103,$A$10:A20)</f>
        <v>2</v>
      </c>
      <c r="C20" s="88" t="s">
        <v>71</v>
      </c>
      <c r="D20" s="17">
        <f t="shared" si="1"/>
        <v>11955034.720000001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89">
        <v>6120000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90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2522.4</v>
      </c>
      <c r="X20" s="89">
        <v>5832512.3200000003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87487.679999999993</v>
      </c>
      <c r="AJ20" s="89">
        <v>200000</v>
      </c>
      <c r="AK20" s="89">
        <v>0</v>
      </c>
      <c r="AL20" s="93">
        <v>2020</v>
      </c>
      <c r="AM20" s="93">
        <v>2020</v>
      </c>
      <c r="AN20" s="94">
        <v>2020</v>
      </c>
    </row>
    <row r="21" spans="1:41" s="8" customFormat="1" ht="87" customHeight="1" x14ac:dyDescent="0.7">
      <c r="A21" s="86">
        <v>1</v>
      </c>
      <c r="B21" s="87">
        <f>SUBTOTAL(103,$A$10:A21)</f>
        <v>3</v>
      </c>
      <c r="C21" s="88" t="s">
        <v>72</v>
      </c>
      <c r="D21" s="17">
        <f t="shared" si="1"/>
        <v>28627540.520000003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89">
        <v>14515249.970000001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90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8596</v>
      </c>
      <c r="X21" s="89">
        <v>14103694.550000001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211555.42</v>
      </c>
      <c r="AJ21" s="89">
        <v>200000</v>
      </c>
      <c r="AK21" s="89">
        <v>0</v>
      </c>
      <c r="AL21" s="93">
        <v>2020</v>
      </c>
      <c r="AM21" s="93">
        <v>2020</v>
      </c>
      <c r="AN21" s="94">
        <v>2020</v>
      </c>
    </row>
    <row r="22" spans="1:41" s="8" customFormat="1" ht="85.5" customHeight="1" x14ac:dyDescent="0.7">
      <c r="A22" s="86">
        <v>1</v>
      </c>
      <c r="B22" s="87">
        <f>SUBTOTAL(103,$A$10:A22)</f>
        <v>4</v>
      </c>
      <c r="C22" s="88" t="s">
        <v>85</v>
      </c>
      <c r="D22" s="17">
        <f t="shared" si="1"/>
        <v>36950788.399999999</v>
      </c>
      <c r="E22" s="17">
        <v>1086183.55</v>
      </c>
      <c r="F22" s="17">
        <v>2434351.71</v>
      </c>
      <c r="G22" s="17">
        <f>5505401.14+507969.79</f>
        <v>6013370.9299999997</v>
      </c>
      <c r="H22" s="17">
        <v>2064222.35</v>
      </c>
      <c r="I22" s="17">
        <v>4507188.75</v>
      </c>
      <c r="J22" s="89">
        <v>16346897.049999999</v>
      </c>
      <c r="K22" s="89">
        <v>1086183.55</v>
      </c>
      <c r="L22" s="89">
        <v>2434351.71</v>
      </c>
      <c r="M22" s="89">
        <v>6013370.9299999997</v>
      </c>
      <c r="N22" s="89">
        <v>2064222.35</v>
      </c>
      <c r="O22" s="89">
        <v>4507188.75</v>
      </c>
      <c r="P22" s="89">
        <v>0</v>
      </c>
      <c r="Q22" s="90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241579.76</v>
      </c>
      <c r="AJ22" s="89">
        <v>0</v>
      </c>
      <c r="AK22" s="89">
        <v>0</v>
      </c>
      <c r="AL22" s="93" t="s">
        <v>86</v>
      </c>
      <c r="AM22" s="93">
        <v>2020</v>
      </c>
      <c r="AN22" s="94">
        <v>2020</v>
      </c>
    </row>
    <row r="23" spans="1:41" s="8" customFormat="1" ht="92.25" x14ac:dyDescent="0.7">
      <c r="A23" s="86">
        <v>1</v>
      </c>
      <c r="B23" s="87">
        <f>SUBTOTAL(103,$A$10:A23)</f>
        <v>5</v>
      </c>
      <c r="C23" s="88" t="s">
        <v>87</v>
      </c>
      <c r="D23" s="17">
        <f t="shared" si="1"/>
        <v>7875840.5800000001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89">
        <v>3937920.29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90">
        <v>2</v>
      </c>
      <c r="R23" s="89">
        <v>3937920.29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v>0</v>
      </c>
      <c r="AL23" s="93" t="s">
        <v>86</v>
      </c>
      <c r="AM23" s="93">
        <v>2020</v>
      </c>
      <c r="AN23" s="94" t="s">
        <v>86</v>
      </c>
    </row>
    <row r="24" spans="1:41" s="8" customFormat="1" ht="87.75" customHeight="1" x14ac:dyDescent="0.7">
      <c r="A24" s="86">
        <v>1</v>
      </c>
      <c r="B24" s="87">
        <f>SUBTOTAL(103,$A$10:A24)</f>
        <v>6</v>
      </c>
      <c r="C24" s="88" t="s">
        <v>95</v>
      </c>
      <c r="D24" s="17">
        <f t="shared" si="1"/>
        <v>16267275.679999998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89">
        <v>8133637.8399999989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0</v>
      </c>
      <c r="Q24" s="90">
        <v>4</v>
      </c>
      <c r="R24" s="89">
        <v>8133637.8399999989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v>0</v>
      </c>
      <c r="AL24" s="93" t="s">
        <v>86</v>
      </c>
      <c r="AM24" s="93">
        <v>2020</v>
      </c>
      <c r="AN24" s="94" t="s">
        <v>86</v>
      </c>
    </row>
    <row r="25" spans="1:41" s="8" customFormat="1" ht="77.25" customHeight="1" x14ac:dyDescent="0.65">
      <c r="A25" s="113" t="s">
        <v>96</v>
      </c>
      <c r="B25" s="114" t="s">
        <v>96</v>
      </c>
      <c r="C25" s="115"/>
      <c r="D25" s="17">
        <v>21856214.649999999</v>
      </c>
      <c r="E25" s="17">
        <v>601798.30000000005</v>
      </c>
      <c r="F25" s="17">
        <v>1360064.57</v>
      </c>
      <c r="G25" s="17">
        <v>1159210.95</v>
      </c>
      <c r="H25" s="17">
        <v>1072260.3</v>
      </c>
      <c r="I25" s="17">
        <v>2605699.19</v>
      </c>
      <c r="J25" s="89">
        <v>21856214.649999999</v>
      </c>
      <c r="K25" s="89">
        <v>601798.30000000005</v>
      </c>
      <c r="L25" s="89">
        <v>1360064.57</v>
      </c>
      <c r="M25" s="89">
        <v>1159210.95</v>
      </c>
      <c r="N25" s="89">
        <v>1072260.3</v>
      </c>
      <c r="O25" s="89">
        <v>2605699.19</v>
      </c>
      <c r="P25" s="89">
        <v>0</v>
      </c>
      <c r="Q25" s="90">
        <v>4</v>
      </c>
      <c r="R25" s="89">
        <v>8873212</v>
      </c>
      <c r="S25" s="89">
        <v>0</v>
      </c>
      <c r="T25" s="89">
        <v>0</v>
      </c>
      <c r="U25" s="89">
        <v>0</v>
      </c>
      <c r="V25" s="89">
        <v>0</v>
      </c>
      <c r="W25" s="89">
        <v>2476.9</v>
      </c>
      <c r="X25" s="89">
        <v>5381264.8700000001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182704.47</v>
      </c>
      <c r="AJ25" s="89">
        <v>620000</v>
      </c>
      <c r="AK25" s="89">
        <v>0</v>
      </c>
      <c r="AL25" s="76" t="s">
        <v>34</v>
      </c>
      <c r="AM25" s="76" t="s">
        <v>34</v>
      </c>
      <c r="AN25" s="95" t="s">
        <v>34</v>
      </c>
    </row>
    <row r="26" spans="1:41" s="8" customFormat="1" ht="49.5" customHeight="1" x14ac:dyDescent="0.7">
      <c r="A26" s="86"/>
      <c r="B26" s="87">
        <v>1</v>
      </c>
      <c r="C26" s="88" t="s">
        <v>73</v>
      </c>
      <c r="D26" s="17">
        <v>8993212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89">
        <v>8993212</v>
      </c>
      <c r="K26" s="89">
        <v>0</v>
      </c>
      <c r="L26" s="89">
        <v>0</v>
      </c>
      <c r="M26" s="89">
        <v>0</v>
      </c>
      <c r="N26" s="89">
        <v>0</v>
      </c>
      <c r="O26" s="89">
        <v>0</v>
      </c>
      <c r="P26" s="89">
        <v>0</v>
      </c>
      <c r="Q26" s="90">
        <v>4</v>
      </c>
      <c r="R26" s="89">
        <v>8873212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120000</v>
      </c>
      <c r="AK26" s="89">
        <v>0</v>
      </c>
      <c r="AL26" s="93">
        <v>2021</v>
      </c>
      <c r="AM26" s="93">
        <v>2021</v>
      </c>
      <c r="AN26" s="94" t="s">
        <v>86</v>
      </c>
    </row>
    <row r="27" spans="1:41" s="8" customFormat="1" ht="102" customHeight="1" x14ac:dyDescent="0.7">
      <c r="A27" s="86"/>
      <c r="B27" s="87">
        <v>2</v>
      </c>
      <c r="C27" s="88" t="s">
        <v>74</v>
      </c>
      <c r="D27" s="17">
        <v>7201018.8100000005</v>
      </c>
      <c r="E27" s="17">
        <v>601798.30000000005</v>
      </c>
      <c r="F27" s="17">
        <v>1360064.57</v>
      </c>
      <c r="G27" s="17">
        <v>1159210.95</v>
      </c>
      <c r="H27" s="17">
        <v>1072260.3</v>
      </c>
      <c r="I27" s="17">
        <v>2605699.19</v>
      </c>
      <c r="J27" s="89">
        <v>7201018.8100000005</v>
      </c>
      <c r="K27" s="89">
        <v>601798.30000000005</v>
      </c>
      <c r="L27" s="89">
        <v>1360064.57</v>
      </c>
      <c r="M27" s="89">
        <v>1159210.95</v>
      </c>
      <c r="N27" s="89">
        <v>1072260.3</v>
      </c>
      <c r="O27" s="89">
        <v>2605699.19</v>
      </c>
      <c r="P27" s="89">
        <v>0</v>
      </c>
      <c r="Q27" s="90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101985.5</v>
      </c>
      <c r="AJ27" s="89">
        <v>300000</v>
      </c>
      <c r="AK27" s="89">
        <v>0</v>
      </c>
      <c r="AL27" s="93">
        <v>2021</v>
      </c>
      <c r="AM27" s="93">
        <v>2021</v>
      </c>
      <c r="AN27" s="94">
        <v>2021</v>
      </c>
    </row>
    <row r="28" spans="1:41" s="8" customFormat="1" ht="88.5" customHeight="1" x14ac:dyDescent="0.7">
      <c r="A28" s="86"/>
      <c r="B28" s="87">
        <v>3</v>
      </c>
      <c r="C28" s="88" t="s">
        <v>75</v>
      </c>
      <c r="D28" s="17">
        <v>5661983.8399999999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89">
        <v>5661983.8399999999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90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2476.9</v>
      </c>
      <c r="X28" s="89">
        <v>5381264.8700000001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80718.97</v>
      </c>
      <c r="AJ28" s="89">
        <v>200000</v>
      </c>
      <c r="AK28" s="89">
        <v>0</v>
      </c>
      <c r="AL28" s="93">
        <v>2021</v>
      </c>
      <c r="AM28" s="93">
        <v>2021</v>
      </c>
      <c r="AN28" s="94">
        <v>2021</v>
      </c>
    </row>
    <row r="29" spans="1:41" s="8" customFormat="1" ht="78.75" customHeight="1" x14ac:dyDescent="0.7">
      <c r="A29" s="86"/>
      <c r="B29" s="116" t="s">
        <v>97</v>
      </c>
      <c r="C29" s="117"/>
      <c r="D29" s="17"/>
      <c r="E29" s="17">
        <v>21856214.649999999</v>
      </c>
      <c r="F29" s="17">
        <v>564251.4</v>
      </c>
      <c r="G29" s="17">
        <v>1368969.5</v>
      </c>
      <c r="H29" s="17">
        <v>1773880.4000000001</v>
      </c>
      <c r="I29" s="17">
        <v>1005360.8</v>
      </c>
      <c r="J29" s="89">
        <v>21856214.649999999</v>
      </c>
      <c r="K29" s="89">
        <v>564251.4</v>
      </c>
      <c r="L29" s="89">
        <v>1368969.5</v>
      </c>
      <c r="M29" s="89">
        <v>1773880.4000000001</v>
      </c>
      <c r="N29" s="89">
        <v>1005360.8</v>
      </c>
      <c r="O29" s="89">
        <v>2430648.5</v>
      </c>
      <c r="P29" s="89">
        <v>0</v>
      </c>
      <c r="Q29" s="90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7025.9</v>
      </c>
      <c r="X29" s="89">
        <v>13897494.970000001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315609.08</v>
      </c>
      <c r="AJ29" s="89">
        <v>500000</v>
      </c>
      <c r="AK29" s="89">
        <v>0</v>
      </c>
      <c r="AL29" s="76" t="s">
        <v>34</v>
      </c>
      <c r="AM29" s="76" t="s">
        <v>34</v>
      </c>
      <c r="AN29" s="95" t="s">
        <v>34</v>
      </c>
    </row>
    <row r="30" spans="1:41" s="8" customFormat="1" ht="117.75" customHeight="1" x14ac:dyDescent="0.7">
      <c r="A30" s="86"/>
      <c r="B30" s="87">
        <v>1</v>
      </c>
      <c r="C30" s="88" t="s">
        <v>76</v>
      </c>
      <c r="D30" s="17">
        <v>7550257.2599999998</v>
      </c>
      <c r="E30" s="17">
        <v>564251.4</v>
      </c>
      <c r="F30" s="17">
        <v>1368969.5</v>
      </c>
      <c r="G30" s="17">
        <v>1773880.4000000001</v>
      </c>
      <c r="H30" s="17">
        <v>1005360.8</v>
      </c>
      <c r="I30" s="17">
        <v>2430648.5</v>
      </c>
      <c r="J30" s="89">
        <v>7550257.2599999998</v>
      </c>
      <c r="K30" s="89">
        <v>564251.4</v>
      </c>
      <c r="L30" s="89">
        <v>1368969.5</v>
      </c>
      <c r="M30" s="89">
        <v>1773880.4000000001</v>
      </c>
      <c r="N30" s="89">
        <v>1005360.8</v>
      </c>
      <c r="O30" s="89">
        <v>2430648.5</v>
      </c>
      <c r="P30" s="89">
        <v>0</v>
      </c>
      <c r="Q30" s="90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  <c r="AC30" s="89">
        <v>0</v>
      </c>
      <c r="AD30" s="89">
        <v>0</v>
      </c>
      <c r="AE30" s="89">
        <v>0</v>
      </c>
      <c r="AF30" s="89">
        <v>0</v>
      </c>
      <c r="AG30" s="89">
        <v>0</v>
      </c>
      <c r="AH30" s="89">
        <v>0</v>
      </c>
      <c r="AI30" s="89">
        <v>107146.66</v>
      </c>
      <c r="AJ30" s="89">
        <v>300000</v>
      </c>
      <c r="AK30" s="89">
        <v>0</v>
      </c>
      <c r="AL30" s="93">
        <v>2022</v>
      </c>
      <c r="AM30" s="93">
        <v>2022</v>
      </c>
      <c r="AN30" s="94">
        <v>2022</v>
      </c>
    </row>
    <row r="31" spans="1:41" s="8" customFormat="1" ht="117.75" customHeight="1" x14ac:dyDescent="0.7">
      <c r="A31" s="86"/>
      <c r="B31" s="87">
        <v>2</v>
      </c>
      <c r="C31" s="88" t="s">
        <v>77</v>
      </c>
      <c r="D31" s="17">
        <v>14305957.390000001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89">
        <v>14305957.390000001</v>
      </c>
      <c r="K31" s="89">
        <v>0</v>
      </c>
      <c r="L31" s="89">
        <v>0</v>
      </c>
      <c r="M31" s="89">
        <v>0</v>
      </c>
      <c r="N31" s="89">
        <v>0</v>
      </c>
      <c r="O31" s="89">
        <v>0</v>
      </c>
      <c r="P31" s="89">
        <v>0</v>
      </c>
      <c r="Q31" s="90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7025.9</v>
      </c>
      <c r="X31" s="89">
        <v>13897494.970000001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0</v>
      </c>
      <c r="AG31" s="89">
        <v>0</v>
      </c>
      <c r="AH31" s="89">
        <v>0</v>
      </c>
      <c r="AI31" s="89">
        <v>208462.42</v>
      </c>
      <c r="AJ31" s="89">
        <v>200000</v>
      </c>
      <c r="AK31" s="89">
        <v>0</v>
      </c>
      <c r="AL31" s="93">
        <v>2022</v>
      </c>
      <c r="AM31" s="93">
        <v>2022</v>
      </c>
      <c r="AN31" s="94">
        <v>2022</v>
      </c>
    </row>
    <row r="32" spans="1:41" s="8" customFormat="1" ht="33.75" x14ac:dyDescent="0.5">
      <c r="A32" s="23"/>
      <c r="B32" s="24"/>
      <c r="C32" s="25"/>
      <c r="D32" s="26"/>
      <c r="E32" s="26"/>
      <c r="F32" s="26"/>
      <c r="G32" s="26"/>
      <c r="H32" s="26"/>
      <c r="I32" s="26"/>
      <c r="J32" s="27"/>
      <c r="K32" s="27"/>
      <c r="L32" s="27"/>
      <c r="M32" s="27"/>
      <c r="N32" s="27"/>
      <c r="O32" s="27"/>
      <c r="P32" s="27"/>
      <c r="Q32" s="28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9"/>
      <c r="AM32" s="29"/>
      <c r="AN32" s="29"/>
    </row>
    <row r="33" spans="1:44" s="8" customFormat="1" ht="33.75" x14ac:dyDescent="0.5">
      <c r="A33" s="23"/>
      <c r="B33" s="24"/>
      <c r="C33" s="25"/>
      <c r="D33" s="26"/>
      <c r="E33" s="26"/>
      <c r="F33" s="26"/>
      <c r="G33" s="26"/>
      <c r="H33" s="26"/>
      <c r="I33" s="26"/>
      <c r="J33" s="27"/>
      <c r="K33" s="27"/>
      <c r="L33" s="27"/>
      <c r="M33" s="27"/>
      <c r="N33" s="27"/>
      <c r="O33" s="27"/>
      <c r="P33" s="27"/>
      <c r="Q33" s="28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9"/>
      <c r="AM33" s="29"/>
      <c r="AN33" s="29"/>
    </row>
    <row r="34" spans="1:44" ht="61.5" x14ac:dyDescent="0.85">
      <c r="B34" s="96" t="s">
        <v>126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21"/>
      <c r="AP34" s="21"/>
      <c r="AQ34" s="21"/>
      <c r="AR34" s="21"/>
    </row>
    <row r="35" spans="1:44" ht="61.5" x14ac:dyDescent="0.85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21"/>
      <c r="AP35" s="21"/>
      <c r="AQ35" s="21"/>
      <c r="AR35" s="21"/>
    </row>
    <row r="36" spans="1:44" ht="75" customHeight="1" x14ac:dyDescent="0.85">
      <c r="B36" s="97" t="s">
        <v>127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78"/>
      <c r="AP36" s="78"/>
      <c r="AQ36" s="78"/>
      <c r="AR36" s="78"/>
    </row>
    <row r="37" spans="1:44" ht="30.75" x14ac:dyDescent="0.45">
      <c r="B37" s="22"/>
      <c r="C37" s="19"/>
      <c r="D37" s="19"/>
      <c r="E37" s="19"/>
      <c r="F37" s="19"/>
      <c r="G37" s="19"/>
      <c r="H37" s="19"/>
      <c r="I37" s="19"/>
      <c r="J37" s="19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</row>
    <row r="38" spans="1:44" ht="30.75" x14ac:dyDescent="0.45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1:44" ht="35.25" x14ac:dyDescent="0.5">
      <c r="B39" s="85" t="s">
        <v>99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4" ht="45.75" x14ac:dyDescent="0.65">
      <c r="B40" s="85" t="s">
        <v>100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9"/>
      <c r="N40" s="9"/>
      <c r="O40" s="10"/>
      <c r="P40" s="4"/>
      <c r="Q40" s="6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</sheetData>
  <mergeCells count="44">
    <mergeCell ref="A25:C25"/>
    <mergeCell ref="B29:C29"/>
    <mergeCell ref="B18:C18"/>
    <mergeCell ref="AG11:AG15"/>
    <mergeCell ref="AH11:AH15"/>
    <mergeCell ref="W11:X15"/>
    <mergeCell ref="Y11:Z15"/>
    <mergeCell ref="AA11:AA15"/>
    <mergeCell ref="AD11:AD15"/>
    <mergeCell ref="U11:V15"/>
    <mergeCell ref="AB11:AB15"/>
    <mergeCell ref="AC11:AC15"/>
    <mergeCell ref="J10:J15"/>
    <mergeCell ref="K10:Z10"/>
    <mergeCell ref="AA10:AK10"/>
    <mergeCell ref="AK11:AK15"/>
    <mergeCell ref="K11:P11"/>
    <mergeCell ref="P12:P15"/>
    <mergeCell ref="AE11:AE15"/>
    <mergeCell ref="AF11:AF15"/>
    <mergeCell ref="AI11:AI15"/>
    <mergeCell ref="Q11:R15"/>
    <mergeCell ref="S11:T15"/>
    <mergeCell ref="K12:K15"/>
    <mergeCell ref="L12:L15"/>
    <mergeCell ref="M12:M15"/>
    <mergeCell ref="N12:N15"/>
    <mergeCell ref="O12:O15"/>
    <mergeCell ref="B34:AN34"/>
    <mergeCell ref="B36:AN36"/>
    <mergeCell ref="AJ11:AJ15"/>
    <mergeCell ref="AG1:AN1"/>
    <mergeCell ref="AG2:AN2"/>
    <mergeCell ref="AG3:AN3"/>
    <mergeCell ref="B8:AN8"/>
    <mergeCell ref="G10:G16"/>
    <mergeCell ref="B10:B16"/>
    <mergeCell ref="C10:C16"/>
    <mergeCell ref="D10:D16"/>
    <mergeCell ref="E10:E16"/>
    <mergeCell ref="F10:F16"/>
    <mergeCell ref="AL10:AL16"/>
    <mergeCell ref="AM10:AM16"/>
    <mergeCell ref="AN10:AN16"/>
  </mergeCells>
  <pageMargins left="0.25" right="0.25" top="0.75" bottom="0.75" header="0.3" footer="0.3"/>
  <pageSetup paperSize="9" scale="1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U36"/>
  <sheetViews>
    <sheetView topLeftCell="A4" zoomScale="53" zoomScaleNormal="53" workbookViewId="0">
      <selection activeCell="M10" sqref="M10:U10"/>
    </sheetView>
  </sheetViews>
  <sheetFormatPr defaultRowHeight="15" x14ac:dyDescent="0.25"/>
  <cols>
    <col min="1" max="1" width="12.5703125" customWidth="1"/>
    <col min="2" max="2" width="73.5703125" customWidth="1"/>
    <col min="3" max="3" width="0" hidden="1" customWidth="1"/>
    <col min="4" max="4" width="15.85546875" customWidth="1"/>
    <col min="5" max="5" width="26" customWidth="1"/>
    <col min="6" max="6" width="35.5703125" customWidth="1"/>
    <col min="7" max="7" width="16.85546875" customWidth="1"/>
    <col min="8" max="8" width="23.7109375" customWidth="1"/>
    <col min="9" max="9" width="23.85546875" customWidth="1"/>
    <col min="10" max="10" width="22.5703125" customWidth="1"/>
    <col min="11" max="11" width="22.42578125" customWidth="1"/>
    <col min="12" max="12" width="18.85546875" customWidth="1"/>
    <col min="13" max="13" width="18" customWidth="1"/>
    <col min="14" max="14" width="25.28515625" customWidth="1"/>
    <col min="15" max="15" width="60.7109375" customWidth="1"/>
    <col min="16" max="16" width="31.7109375" customWidth="1"/>
    <col min="17" max="17" width="18.140625" hidden="1" customWidth="1"/>
    <col min="18" max="18" width="23.7109375" hidden="1" customWidth="1"/>
    <col min="19" max="19" width="25.85546875" hidden="1" customWidth="1"/>
    <col min="20" max="20" width="26.28515625" customWidth="1"/>
    <col min="21" max="21" width="18.85546875" customWidth="1"/>
  </cols>
  <sheetData>
    <row r="7" spans="1:21" ht="31.5" x14ac:dyDescent="0.5">
      <c r="A7" s="1"/>
      <c r="B7" s="1"/>
      <c r="C7" s="1"/>
      <c r="D7" s="1"/>
      <c r="E7" s="122"/>
      <c r="F7" s="122"/>
      <c r="G7" s="1"/>
      <c r="H7" s="1"/>
      <c r="I7" s="1"/>
      <c r="J7" s="1"/>
      <c r="K7" s="11"/>
      <c r="L7" s="12"/>
      <c r="M7" s="124" t="s">
        <v>81</v>
      </c>
      <c r="N7" s="124"/>
      <c r="O7" s="124"/>
      <c r="P7" s="124"/>
      <c r="Q7" s="124"/>
      <c r="R7" s="124"/>
      <c r="S7" s="124"/>
      <c r="T7" s="124"/>
      <c r="U7" s="124"/>
    </row>
    <row r="8" spans="1:21" ht="15" customHeight="1" x14ac:dyDescent="0.25">
      <c r="A8" s="1"/>
      <c r="B8" s="1"/>
      <c r="C8" s="1"/>
      <c r="D8" s="1"/>
      <c r="E8" s="13"/>
      <c r="F8" s="1"/>
      <c r="G8" s="1"/>
      <c r="H8" s="1"/>
      <c r="I8" s="1"/>
      <c r="J8" s="1"/>
      <c r="K8" s="11"/>
      <c r="L8" s="12"/>
      <c r="M8" s="125" t="s">
        <v>83</v>
      </c>
      <c r="N8" s="125"/>
      <c r="O8" s="125"/>
      <c r="P8" s="125"/>
      <c r="Q8" s="125"/>
      <c r="R8" s="125"/>
      <c r="S8" s="125"/>
      <c r="T8" s="125"/>
      <c r="U8" s="125"/>
    </row>
    <row r="9" spans="1:21" ht="93" customHeight="1" x14ac:dyDescent="0.25">
      <c r="A9" s="1"/>
      <c r="B9" s="1"/>
      <c r="C9" s="1"/>
      <c r="D9" s="1"/>
      <c r="E9" s="13"/>
      <c r="F9" s="1"/>
      <c r="G9" s="1"/>
      <c r="H9" s="1"/>
      <c r="I9" s="1"/>
      <c r="J9" s="1"/>
      <c r="K9" s="11"/>
      <c r="L9" s="12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79.5" customHeight="1" x14ac:dyDescent="0.25">
      <c r="A10" s="1"/>
      <c r="B10" s="1"/>
      <c r="C10" s="1"/>
      <c r="D10" s="1"/>
      <c r="E10" s="13"/>
      <c r="F10" s="1"/>
      <c r="G10" s="1"/>
      <c r="H10" s="1"/>
      <c r="I10" s="1"/>
      <c r="J10" s="1"/>
      <c r="K10" s="11"/>
      <c r="L10" s="12"/>
      <c r="M10" s="125" t="s">
        <v>133</v>
      </c>
      <c r="N10" s="125"/>
      <c r="O10" s="125"/>
      <c r="P10" s="125"/>
      <c r="Q10" s="125"/>
      <c r="R10" s="125"/>
      <c r="S10" s="125"/>
      <c r="T10" s="125"/>
      <c r="U10" s="125"/>
    </row>
    <row r="11" spans="1:21" ht="69.75" customHeight="1" x14ac:dyDescent="0.25">
      <c r="A11" s="123" t="s">
        <v>82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3" spans="1:21" ht="23.25" x14ac:dyDescent="0.25">
      <c r="A13" s="129" t="s">
        <v>0</v>
      </c>
      <c r="B13" s="129" t="s">
        <v>35</v>
      </c>
      <c r="C13" s="34"/>
      <c r="D13" s="129" t="s">
        <v>36</v>
      </c>
      <c r="E13" s="129"/>
      <c r="F13" s="128" t="s">
        <v>37</v>
      </c>
      <c r="G13" s="128" t="s">
        <v>38</v>
      </c>
      <c r="H13" s="128" t="s">
        <v>39</v>
      </c>
      <c r="I13" s="128" t="s">
        <v>40</v>
      </c>
      <c r="J13" s="129" t="s">
        <v>41</v>
      </c>
      <c r="K13" s="129"/>
      <c r="L13" s="131" t="s">
        <v>42</v>
      </c>
      <c r="M13" s="133" t="s">
        <v>43</v>
      </c>
      <c r="N13" s="133" t="s">
        <v>44</v>
      </c>
      <c r="O13" s="129" t="s">
        <v>45</v>
      </c>
      <c r="P13" s="127" t="s">
        <v>46</v>
      </c>
      <c r="Q13" s="127"/>
      <c r="R13" s="127"/>
      <c r="S13" s="127"/>
      <c r="T13" s="126" t="s">
        <v>47</v>
      </c>
      <c r="U13" s="126" t="s">
        <v>48</v>
      </c>
    </row>
    <row r="14" spans="1:21" ht="23.25" x14ac:dyDescent="0.25">
      <c r="A14" s="129"/>
      <c r="B14" s="129"/>
      <c r="C14" s="34"/>
      <c r="D14" s="128" t="s">
        <v>49</v>
      </c>
      <c r="E14" s="128" t="s">
        <v>50</v>
      </c>
      <c r="F14" s="129"/>
      <c r="G14" s="129"/>
      <c r="H14" s="129"/>
      <c r="I14" s="129"/>
      <c r="J14" s="128" t="s">
        <v>51</v>
      </c>
      <c r="K14" s="128" t="s">
        <v>52</v>
      </c>
      <c r="L14" s="132"/>
      <c r="M14" s="133"/>
      <c r="N14" s="133"/>
      <c r="O14" s="129"/>
      <c r="P14" s="126" t="s">
        <v>51</v>
      </c>
      <c r="Q14" s="126" t="s">
        <v>53</v>
      </c>
      <c r="R14" s="126" t="s">
        <v>54</v>
      </c>
      <c r="S14" s="126" t="s">
        <v>55</v>
      </c>
      <c r="T14" s="127"/>
      <c r="U14" s="127"/>
    </row>
    <row r="15" spans="1:21" ht="255.75" customHeight="1" x14ac:dyDescent="0.25">
      <c r="A15" s="129"/>
      <c r="B15" s="129"/>
      <c r="C15" s="34"/>
      <c r="D15" s="129"/>
      <c r="E15" s="129"/>
      <c r="F15" s="129"/>
      <c r="G15" s="129"/>
      <c r="H15" s="129"/>
      <c r="I15" s="129"/>
      <c r="J15" s="129"/>
      <c r="K15" s="129"/>
      <c r="L15" s="132"/>
      <c r="M15" s="133"/>
      <c r="N15" s="133"/>
      <c r="O15" s="129"/>
      <c r="P15" s="127"/>
      <c r="Q15" s="126"/>
      <c r="R15" s="126"/>
      <c r="S15" s="126"/>
      <c r="T15" s="127"/>
      <c r="U15" s="127"/>
    </row>
    <row r="16" spans="1:21" ht="30.75" x14ac:dyDescent="0.25">
      <c r="A16" s="130"/>
      <c r="B16" s="130"/>
      <c r="C16" s="35"/>
      <c r="D16" s="130"/>
      <c r="E16" s="130"/>
      <c r="F16" s="129"/>
      <c r="G16" s="130"/>
      <c r="H16" s="130"/>
      <c r="I16" s="35" t="s">
        <v>32</v>
      </c>
      <c r="J16" s="35" t="s">
        <v>32</v>
      </c>
      <c r="K16" s="35" t="s">
        <v>32</v>
      </c>
      <c r="L16" s="36" t="s">
        <v>56</v>
      </c>
      <c r="M16" s="133"/>
      <c r="N16" s="133"/>
      <c r="O16" s="130"/>
      <c r="P16" s="37" t="s">
        <v>30</v>
      </c>
      <c r="Q16" s="37" t="s">
        <v>30</v>
      </c>
      <c r="R16" s="37" t="s">
        <v>30</v>
      </c>
      <c r="S16" s="37" t="s">
        <v>30</v>
      </c>
      <c r="T16" s="37" t="s">
        <v>57</v>
      </c>
      <c r="U16" s="16" t="s">
        <v>57</v>
      </c>
    </row>
    <row r="17" spans="1:21" ht="30.75" x14ac:dyDescent="0.25">
      <c r="A17" s="14">
        <v>1</v>
      </c>
      <c r="B17" s="14">
        <v>2</v>
      </c>
      <c r="C17" s="14"/>
      <c r="D17" s="14">
        <v>3</v>
      </c>
      <c r="E17" s="14">
        <v>4</v>
      </c>
      <c r="F17" s="14">
        <v>5</v>
      </c>
      <c r="G17" s="14">
        <v>6</v>
      </c>
      <c r="H17" s="14">
        <v>7</v>
      </c>
      <c r="I17" s="14">
        <v>8</v>
      </c>
      <c r="J17" s="14">
        <v>9</v>
      </c>
      <c r="K17" s="14">
        <v>10</v>
      </c>
      <c r="L17" s="15">
        <v>11</v>
      </c>
      <c r="M17" s="14">
        <v>12</v>
      </c>
      <c r="N17" s="14">
        <v>13</v>
      </c>
      <c r="O17" s="14">
        <v>14</v>
      </c>
      <c r="P17" s="14">
        <v>15</v>
      </c>
      <c r="Q17" s="14">
        <v>16</v>
      </c>
      <c r="R17" s="14">
        <v>17</v>
      </c>
      <c r="S17" s="14">
        <v>18</v>
      </c>
      <c r="T17" s="14">
        <v>16</v>
      </c>
      <c r="U17" s="14">
        <v>17</v>
      </c>
    </row>
    <row r="18" spans="1:21" ht="57.75" customHeight="1" x14ac:dyDescent="0.4">
      <c r="A18" s="134" t="s">
        <v>92</v>
      </c>
      <c r="B18" s="135"/>
      <c r="C18" s="31" t="s">
        <v>88</v>
      </c>
      <c r="D18" s="31" t="s">
        <v>88</v>
      </c>
      <c r="E18" s="31" t="s">
        <v>88</v>
      </c>
      <c r="F18" s="31" t="s">
        <v>88</v>
      </c>
      <c r="G18" s="31" t="s">
        <v>88</v>
      </c>
      <c r="H18" s="31" t="s">
        <v>88</v>
      </c>
      <c r="I18" s="38">
        <v>42084.039999999994</v>
      </c>
      <c r="J18" s="38">
        <v>37181.1</v>
      </c>
      <c r="K18" s="38">
        <v>32818.75</v>
      </c>
      <c r="L18" s="39">
        <v>1883</v>
      </c>
      <c r="M18" s="31" t="s">
        <v>88</v>
      </c>
      <c r="N18" s="31" t="s">
        <v>88</v>
      </c>
      <c r="O18" s="45" t="s">
        <v>88</v>
      </c>
      <c r="P18" s="42">
        <v>51784138.459999993</v>
      </c>
      <c r="Q18" s="42">
        <f t="shared" ref="Q18:S18" si="0">SUM(Q19:Q24)</f>
        <v>0</v>
      </c>
      <c r="R18" s="42">
        <f t="shared" si="0"/>
        <v>0</v>
      </c>
      <c r="S18" s="42">
        <f t="shared" si="0"/>
        <v>51784138.459999993</v>
      </c>
      <c r="T18" s="43">
        <f t="shared" ref="T18:T24" si="1">P18/I18</f>
        <v>1230.4935186830921</v>
      </c>
      <c r="U18" s="43">
        <f>MAX(U19:U24)</f>
        <v>5072.6823286018052</v>
      </c>
    </row>
    <row r="19" spans="1:21" ht="27.75" x14ac:dyDescent="0.4">
      <c r="A19" s="40">
        <v>1</v>
      </c>
      <c r="B19" s="41" t="s">
        <v>70</v>
      </c>
      <c r="C19" s="31">
        <v>1976</v>
      </c>
      <c r="D19" s="31">
        <v>1976</v>
      </c>
      <c r="E19" s="31">
        <v>2016</v>
      </c>
      <c r="F19" s="31" t="s">
        <v>60</v>
      </c>
      <c r="G19" s="31">
        <v>14</v>
      </c>
      <c r="H19" s="31">
        <v>1</v>
      </c>
      <c r="I19" s="38">
        <v>4634.7</v>
      </c>
      <c r="J19" s="38">
        <v>4158.8</v>
      </c>
      <c r="K19" s="38">
        <v>3879.6</v>
      </c>
      <c r="L19" s="39">
        <v>198</v>
      </c>
      <c r="M19" s="31" t="s">
        <v>58</v>
      </c>
      <c r="N19" s="32" t="s">
        <v>59</v>
      </c>
      <c r="O19" s="45" t="s">
        <v>78</v>
      </c>
      <c r="P19" s="43">
        <v>2730433.31</v>
      </c>
      <c r="Q19" s="43">
        <v>0</v>
      </c>
      <c r="R19" s="43">
        <v>0</v>
      </c>
      <c r="S19" s="43">
        <f t="shared" ref="S19:S23" si="2">P19-Q19-R19</f>
        <v>2730433.31</v>
      </c>
      <c r="T19" s="43">
        <f t="shared" si="1"/>
        <v>589.12838155651934</v>
      </c>
      <c r="U19" s="43">
        <v>592.97605368200743</v>
      </c>
    </row>
    <row r="20" spans="1:21" ht="27.75" x14ac:dyDescent="0.4">
      <c r="A20" s="40">
        <v>2</v>
      </c>
      <c r="B20" s="41" t="s">
        <v>71</v>
      </c>
      <c r="C20" s="31">
        <v>1983</v>
      </c>
      <c r="D20" s="31">
        <v>1983</v>
      </c>
      <c r="E20" s="31">
        <v>2016</v>
      </c>
      <c r="F20" s="31" t="s">
        <v>60</v>
      </c>
      <c r="G20" s="31">
        <v>5</v>
      </c>
      <c r="H20" s="31">
        <v>5</v>
      </c>
      <c r="I20" s="38">
        <v>3913.2000000000003</v>
      </c>
      <c r="J20" s="38">
        <v>3443.4</v>
      </c>
      <c r="K20" s="38">
        <v>3334.1</v>
      </c>
      <c r="L20" s="39">
        <v>163</v>
      </c>
      <c r="M20" s="31" t="s">
        <v>58</v>
      </c>
      <c r="N20" s="32" t="s">
        <v>59</v>
      </c>
      <c r="O20" s="45" t="s">
        <v>78</v>
      </c>
      <c r="P20" s="43">
        <v>6120000</v>
      </c>
      <c r="Q20" s="43">
        <v>0</v>
      </c>
      <c r="R20" s="43">
        <v>0</v>
      </c>
      <c r="S20" s="43">
        <f t="shared" si="2"/>
        <v>6120000</v>
      </c>
      <c r="T20" s="43">
        <f t="shared" si="1"/>
        <v>1563.9374425022997</v>
      </c>
      <c r="U20" s="43">
        <v>4633.3533210671576</v>
      </c>
    </row>
    <row r="21" spans="1:21" ht="27.75" x14ac:dyDescent="0.4">
      <c r="A21" s="40">
        <v>3</v>
      </c>
      <c r="B21" s="41" t="s">
        <v>72</v>
      </c>
      <c r="C21" s="31">
        <v>1980</v>
      </c>
      <c r="D21" s="31">
        <v>1980</v>
      </c>
      <c r="E21" s="31">
        <v>2015</v>
      </c>
      <c r="F21" s="31" t="s">
        <v>60</v>
      </c>
      <c r="G21" s="31">
        <v>9</v>
      </c>
      <c r="H21" s="31">
        <v>5</v>
      </c>
      <c r="I21" s="38">
        <v>12180.699999999999</v>
      </c>
      <c r="J21" s="38">
        <v>10849.3</v>
      </c>
      <c r="K21" s="38">
        <v>10778.1</v>
      </c>
      <c r="L21" s="39">
        <v>498</v>
      </c>
      <c r="M21" s="31" t="s">
        <v>58</v>
      </c>
      <c r="N21" s="32" t="s">
        <v>59</v>
      </c>
      <c r="O21" s="45" t="s">
        <v>78</v>
      </c>
      <c r="P21" s="43">
        <v>14515249.970000001</v>
      </c>
      <c r="Q21" s="43">
        <v>0</v>
      </c>
      <c r="R21" s="43">
        <v>0</v>
      </c>
      <c r="S21" s="43">
        <f t="shared" si="2"/>
        <v>14515249.970000001</v>
      </c>
      <c r="T21" s="43">
        <f t="shared" si="1"/>
        <v>1191.6597543655128</v>
      </c>
      <c r="U21" s="43">
        <v>5072.6823286018052</v>
      </c>
    </row>
    <row r="22" spans="1:21" ht="27.75" x14ac:dyDescent="0.4">
      <c r="A22" s="40">
        <v>4</v>
      </c>
      <c r="B22" s="41" t="s">
        <v>85</v>
      </c>
      <c r="C22" s="31">
        <v>1979</v>
      </c>
      <c r="D22" s="31">
        <v>1979</v>
      </c>
      <c r="E22" s="31">
        <v>2016</v>
      </c>
      <c r="F22" s="31" t="s">
        <v>89</v>
      </c>
      <c r="G22" s="31">
        <v>9</v>
      </c>
      <c r="H22" s="31">
        <v>4</v>
      </c>
      <c r="I22" s="38">
        <v>7780.54</v>
      </c>
      <c r="J22" s="38">
        <v>7022.3</v>
      </c>
      <c r="K22" s="38">
        <v>6468.65</v>
      </c>
      <c r="L22" s="39">
        <v>388</v>
      </c>
      <c r="M22" s="31" t="s">
        <v>58</v>
      </c>
      <c r="N22" s="32" t="s">
        <v>59</v>
      </c>
      <c r="O22" s="45" t="s">
        <v>78</v>
      </c>
      <c r="P22" s="43">
        <v>16346897.049999999</v>
      </c>
      <c r="Q22" s="43">
        <v>0</v>
      </c>
      <c r="R22" s="43">
        <v>0</v>
      </c>
      <c r="S22" s="43">
        <f t="shared" si="2"/>
        <v>16346897.049999999</v>
      </c>
      <c r="T22" s="43">
        <f t="shared" si="1"/>
        <v>2100.9977520840453</v>
      </c>
      <c r="U22" s="43">
        <v>3929.63</v>
      </c>
    </row>
    <row r="23" spans="1:21" ht="52.5" x14ac:dyDescent="0.4">
      <c r="A23" s="40">
        <v>5</v>
      </c>
      <c r="B23" s="41" t="s">
        <v>87</v>
      </c>
      <c r="C23" s="31">
        <v>1985</v>
      </c>
      <c r="D23" s="31">
        <v>1985</v>
      </c>
      <c r="E23" s="32">
        <v>2018</v>
      </c>
      <c r="F23" s="33" t="s">
        <v>98</v>
      </c>
      <c r="G23" s="31">
        <v>9</v>
      </c>
      <c r="H23" s="31">
        <v>1</v>
      </c>
      <c r="I23" s="38">
        <v>4711.6000000000004</v>
      </c>
      <c r="J23" s="38">
        <v>3875.8</v>
      </c>
      <c r="K23" s="38">
        <v>955.8</v>
      </c>
      <c r="L23" s="39">
        <v>354</v>
      </c>
      <c r="M23" s="31" t="s">
        <v>58</v>
      </c>
      <c r="N23" s="32" t="s">
        <v>59</v>
      </c>
      <c r="O23" s="45" t="s">
        <v>78</v>
      </c>
      <c r="P23" s="43">
        <v>3937920.29</v>
      </c>
      <c r="Q23" s="43">
        <v>0</v>
      </c>
      <c r="R23" s="43">
        <v>0</v>
      </c>
      <c r="S23" s="43">
        <f t="shared" si="2"/>
        <v>3937920.29</v>
      </c>
      <c r="T23" s="43">
        <f t="shared" si="1"/>
        <v>835.79257364801765</v>
      </c>
      <c r="U23" s="43">
        <v>954.3692164020714</v>
      </c>
    </row>
    <row r="24" spans="1:21" ht="64.5" customHeight="1" x14ac:dyDescent="0.4">
      <c r="A24" s="40">
        <v>6</v>
      </c>
      <c r="B24" s="41" t="s">
        <v>95</v>
      </c>
      <c r="C24" s="31">
        <v>1971</v>
      </c>
      <c r="D24" s="31">
        <v>1971</v>
      </c>
      <c r="E24" s="32">
        <v>2015</v>
      </c>
      <c r="F24" s="33" t="s">
        <v>90</v>
      </c>
      <c r="G24" s="31">
        <v>9</v>
      </c>
      <c r="H24" s="31">
        <v>4</v>
      </c>
      <c r="I24" s="38">
        <v>8863.2999999999993</v>
      </c>
      <c r="J24" s="38">
        <v>7831.5</v>
      </c>
      <c r="K24" s="38">
        <v>7402.5</v>
      </c>
      <c r="L24" s="39">
        <v>282</v>
      </c>
      <c r="M24" s="31" t="s">
        <v>58</v>
      </c>
      <c r="N24" s="32" t="s">
        <v>59</v>
      </c>
      <c r="O24" s="45" t="s">
        <v>78</v>
      </c>
      <c r="P24" s="43">
        <v>8133637.8399999989</v>
      </c>
      <c r="Q24" s="43">
        <v>0</v>
      </c>
      <c r="R24" s="43">
        <v>0</v>
      </c>
      <c r="S24" s="43">
        <f>P24-R24-Q24</f>
        <v>8133637.8399999989</v>
      </c>
      <c r="T24" s="43">
        <f t="shared" si="1"/>
        <v>917.67601683345924</v>
      </c>
      <c r="U24" s="43">
        <v>1014.6572946870805</v>
      </c>
    </row>
    <row r="25" spans="1:21" ht="57" customHeight="1" x14ac:dyDescent="0.4">
      <c r="A25" s="134" t="s">
        <v>91</v>
      </c>
      <c r="B25" s="135"/>
      <c r="C25" s="31" t="s">
        <v>88</v>
      </c>
      <c r="D25" s="31" t="s">
        <v>88</v>
      </c>
      <c r="E25" s="31" t="s">
        <v>88</v>
      </c>
      <c r="F25" s="31" t="s">
        <v>88</v>
      </c>
      <c r="G25" s="31" t="s">
        <v>88</v>
      </c>
      <c r="H25" s="31" t="s">
        <v>88</v>
      </c>
      <c r="I25" s="38">
        <v>16666.5</v>
      </c>
      <c r="J25" s="38">
        <v>14898</v>
      </c>
      <c r="K25" s="38">
        <v>14526.400000000001</v>
      </c>
      <c r="L25" s="39">
        <v>711</v>
      </c>
      <c r="M25" s="31" t="s">
        <v>88</v>
      </c>
      <c r="N25" s="31" t="s">
        <v>88</v>
      </c>
      <c r="O25" s="46" t="s">
        <v>88</v>
      </c>
      <c r="P25" s="44">
        <v>21856214.649999999</v>
      </c>
      <c r="Q25" s="44">
        <v>0</v>
      </c>
      <c r="R25" s="44">
        <v>0</v>
      </c>
      <c r="S25" s="44">
        <v>21856214.649999999</v>
      </c>
      <c r="T25" s="44">
        <v>1311.3859928599286</v>
      </c>
      <c r="U25" s="44">
        <v>4885.8458036158136</v>
      </c>
    </row>
    <row r="26" spans="1:21" ht="27.75" x14ac:dyDescent="0.4">
      <c r="A26" s="40">
        <v>1</v>
      </c>
      <c r="B26" s="41" t="s">
        <v>73</v>
      </c>
      <c r="C26" s="31">
        <v>1982</v>
      </c>
      <c r="D26" s="31">
        <v>1982</v>
      </c>
      <c r="E26" s="31">
        <v>2015</v>
      </c>
      <c r="F26" s="31" t="s">
        <v>60</v>
      </c>
      <c r="G26" s="31">
        <v>9</v>
      </c>
      <c r="H26" s="31">
        <v>4</v>
      </c>
      <c r="I26" s="38">
        <v>8597</v>
      </c>
      <c r="J26" s="38">
        <v>7716.1</v>
      </c>
      <c r="K26" s="38">
        <v>7419.5</v>
      </c>
      <c r="L26" s="39">
        <v>358</v>
      </c>
      <c r="M26" s="31" t="s">
        <v>58</v>
      </c>
      <c r="N26" s="32" t="s">
        <v>59</v>
      </c>
      <c r="O26" s="46" t="s">
        <v>78</v>
      </c>
      <c r="P26" s="44">
        <v>8993212</v>
      </c>
      <c r="Q26" s="44">
        <v>0</v>
      </c>
      <c r="R26" s="44">
        <v>0</v>
      </c>
      <c r="S26" s="44">
        <v>8993212</v>
      </c>
      <c r="T26" s="44">
        <v>1046.0872397347912</v>
      </c>
      <c r="U26" s="44">
        <v>1046.0872397347912</v>
      </c>
    </row>
    <row r="27" spans="1:21" ht="27.75" x14ac:dyDescent="0.4">
      <c r="A27" s="40">
        <v>2</v>
      </c>
      <c r="B27" s="41" t="s">
        <v>74</v>
      </c>
      <c r="C27" s="31">
        <v>1981</v>
      </c>
      <c r="D27" s="31">
        <v>1981</v>
      </c>
      <c r="E27" s="31">
        <v>2016</v>
      </c>
      <c r="F27" s="31" t="s">
        <v>60</v>
      </c>
      <c r="G27" s="31">
        <v>12</v>
      </c>
      <c r="H27" s="31">
        <v>1</v>
      </c>
      <c r="I27" s="38">
        <v>4247.3999999999996</v>
      </c>
      <c r="J27" s="38">
        <v>3822</v>
      </c>
      <c r="K27" s="38">
        <v>3807.6</v>
      </c>
      <c r="L27" s="39">
        <v>185</v>
      </c>
      <c r="M27" s="31" t="s">
        <v>58</v>
      </c>
      <c r="N27" s="32" t="s">
        <v>59</v>
      </c>
      <c r="O27" s="46" t="s">
        <v>79</v>
      </c>
      <c r="P27" s="44">
        <v>7201018.8100000005</v>
      </c>
      <c r="Q27" s="44">
        <v>0</v>
      </c>
      <c r="R27" s="44">
        <v>0</v>
      </c>
      <c r="S27" s="44">
        <v>7201018.8100000005</v>
      </c>
      <c r="T27" s="44">
        <v>1695.3945496068186</v>
      </c>
      <c r="U27" s="44">
        <v>3929.6299999999997</v>
      </c>
    </row>
    <row r="28" spans="1:21" ht="27.75" x14ac:dyDescent="0.4">
      <c r="A28" s="40">
        <v>3</v>
      </c>
      <c r="B28" s="41" t="s">
        <v>75</v>
      </c>
      <c r="C28" s="31">
        <v>1973</v>
      </c>
      <c r="D28" s="31">
        <v>1973</v>
      </c>
      <c r="E28" s="31">
        <v>2017</v>
      </c>
      <c r="F28" s="31" t="s">
        <v>60</v>
      </c>
      <c r="G28" s="31">
        <v>5</v>
      </c>
      <c r="H28" s="31">
        <v>5</v>
      </c>
      <c r="I28" s="38">
        <v>3822.1</v>
      </c>
      <c r="J28" s="38">
        <v>3359.9</v>
      </c>
      <c r="K28" s="38">
        <v>3299.3</v>
      </c>
      <c r="L28" s="39">
        <v>168</v>
      </c>
      <c r="M28" s="31" t="s">
        <v>58</v>
      </c>
      <c r="N28" s="32" t="s">
        <v>59</v>
      </c>
      <c r="O28" s="46" t="s">
        <v>79</v>
      </c>
      <c r="P28" s="44">
        <v>5661983.8399999999</v>
      </c>
      <c r="Q28" s="44">
        <v>0</v>
      </c>
      <c r="R28" s="44">
        <v>0</v>
      </c>
      <c r="S28" s="44">
        <v>5661983.8399999999</v>
      </c>
      <c r="T28" s="44">
        <v>1481.3803511158787</v>
      </c>
      <c r="U28" s="44">
        <v>4885.8458036158136</v>
      </c>
    </row>
    <row r="29" spans="1:21" ht="60.75" customHeight="1" x14ac:dyDescent="0.4">
      <c r="A29" s="134" t="s">
        <v>93</v>
      </c>
      <c r="B29" s="135"/>
      <c r="C29" s="31" t="s">
        <v>88</v>
      </c>
      <c r="D29" s="31" t="s">
        <v>88</v>
      </c>
      <c r="E29" s="31" t="s">
        <v>88</v>
      </c>
      <c r="F29" s="31" t="s">
        <v>88</v>
      </c>
      <c r="G29" s="31" t="s">
        <v>88</v>
      </c>
      <c r="H29" s="31" t="s">
        <v>88</v>
      </c>
      <c r="I29" s="38">
        <v>13712.7</v>
      </c>
      <c r="J29" s="38">
        <v>12166.6</v>
      </c>
      <c r="K29" s="38">
        <v>11718.300000000001</v>
      </c>
      <c r="L29" s="39">
        <v>336</v>
      </c>
      <c r="M29" s="31" t="s">
        <v>88</v>
      </c>
      <c r="N29" s="31" t="s">
        <v>88</v>
      </c>
      <c r="O29" s="46" t="s">
        <v>88</v>
      </c>
      <c r="P29" s="44">
        <v>21856214.649999999</v>
      </c>
      <c r="Q29" s="44">
        <v>0</v>
      </c>
      <c r="R29" s="44">
        <v>0</v>
      </c>
      <c r="S29" s="44">
        <v>21856214.649999999</v>
      </c>
      <c r="T29" s="44">
        <v>1593.8666090558386</v>
      </c>
      <c r="U29" s="44">
        <v>5443.8865097684538</v>
      </c>
    </row>
    <row r="30" spans="1:21" ht="27.75" x14ac:dyDescent="0.4">
      <c r="A30" s="40">
        <v>1</v>
      </c>
      <c r="B30" s="41" t="s">
        <v>76</v>
      </c>
      <c r="C30" s="31">
        <v>1981</v>
      </c>
      <c r="D30" s="31">
        <v>1981</v>
      </c>
      <c r="E30" s="31">
        <v>2016</v>
      </c>
      <c r="F30" s="31" t="s">
        <v>60</v>
      </c>
      <c r="G30" s="31">
        <v>5</v>
      </c>
      <c r="H30" s="31">
        <v>5</v>
      </c>
      <c r="I30" s="38">
        <v>3982.4</v>
      </c>
      <c r="J30" s="38">
        <v>3501.5</v>
      </c>
      <c r="K30" s="38">
        <v>3375.6</v>
      </c>
      <c r="L30" s="39">
        <v>162</v>
      </c>
      <c r="M30" s="31" t="s">
        <v>58</v>
      </c>
      <c r="N30" s="32" t="s">
        <v>59</v>
      </c>
      <c r="O30" s="46" t="s">
        <v>78</v>
      </c>
      <c r="P30" s="44">
        <v>7550257.2599999998</v>
      </c>
      <c r="Q30" s="44">
        <v>0</v>
      </c>
      <c r="R30" s="44">
        <v>0</v>
      </c>
      <c r="S30" s="44">
        <v>7550257.2599999998</v>
      </c>
      <c r="T30" s="44">
        <v>1895.9063027320208</v>
      </c>
      <c r="U30" s="44">
        <v>3929.6299999999997</v>
      </c>
    </row>
    <row r="31" spans="1:21" ht="27.75" x14ac:dyDescent="0.4">
      <c r="A31" s="40">
        <v>2</v>
      </c>
      <c r="B31" s="41" t="s">
        <v>77</v>
      </c>
      <c r="C31" s="31">
        <v>1999</v>
      </c>
      <c r="D31" s="31">
        <v>1999</v>
      </c>
      <c r="E31" s="31">
        <v>2016</v>
      </c>
      <c r="F31" s="31" t="s">
        <v>60</v>
      </c>
      <c r="G31" s="31">
        <v>9</v>
      </c>
      <c r="H31" s="31">
        <v>1</v>
      </c>
      <c r="I31" s="38">
        <v>9730.3000000000011</v>
      </c>
      <c r="J31" s="38">
        <v>8665.1</v>
      </c>
      <c r="K31" s="38">
        <v>8342.7000000000007</v>
      </c>
      <c r="L31" s="39">
        <v>174</v>
      </c>
      <c r="M31" s="31" t="s">
        <v>58</v>
      </c>
      <c r="N31" s="32" t="s">
        <v>59</v>
      </c>
      <c r="O31" s="46" t="s">
        <v>78</v>
      </c>
      <c r="P31" s="44">
        <v>14305957.390000001</v>
      </c>
      <c r="Q31" s="44">
        <v>0</v>
      </c>
      <c r="R31" s="44">
        <v>0</v>
      </c>
      <c r="S31" s="44">
        <v>14305957.390000001</v>
      </c>
      <c r="T31" s="44">
        <v>1470.248336639158</v>
      </c>
      <c r="U31" s="44">
        <v>5443.8865097684538</v>
      </c>
    </row>
    <row r="35" spans="1:2" ht="27.75" x14ac:dyDescent="0.4">
      <c r="A35" s="83" t="s">
        <v>101</v>
      </c>
      <c r="B35" s="50"/>
    </row>
    <row r="36" spans="1:2" ht="28.5" x14ac:dyDescent="0.45">
      <c r="A36" s="84" t="s">
        <v>102</v>
      </c>
      <c r="B36" s="50"/>
    </row>
  </sheetData>
  <mergeCells count="31">
    <mergeCell ref="A18:B18"/>
    <mergeCell ref="A25:B25"/>
    <mergeCell ref="A29:B29"/>
    <mergeCell ref="S14:S15"/>
    <mergeCell ref="P13:S13"/>
    <mergeCell ref="A13:A16"/>
    <mergeCell ref="B13:B16"/>
    <mergeCell ref="F13:F16"/>
    <mergeCell ref="G13:G16"/>
    <mergeCell ref="H13:H16"/>
    <mergeCell ref="T13:T15"/>
    <mergeCell ref="U13:U15"/>
    <mergeCell ref="D14:D16"/>
    <mergeCell ref="E14:E16"/>
    <mergeCell ref="J14:J15"/>
    <mergeCell ref="K14:K15"/>
    <mergeCell ref="P14:P15"/>
    <mergeCell ref="Q14:Q15"/>
    <mergeCell ref="R14:R15"/>
    <mergeCell ref="I13:I15"/>
    <mergeCell ref="J13:K13"/>
    <mergeCell ref="L13:L15"/>
    <mergeCell ref="M13:M16"/>
    <mergeCell ref="N13:N16"/>
    <mergeCell ref="O13:O16"/>
    <mergeCell ref="D13:E13"/>
    <mergeCell ref="E7:F7"/>
    <mergeCell ref="A11:U11"/>
    <mergeCell ref="M7:U7"/>
    <mergeCell ref="M8:U9"/>
    <mergeCell ref="M10:U10"/>
  </mergeCells>
  <pageMargins left="0.7" right="0.7" top="0.75" bottom="0.75" header="0.3" footer="0.3"/>
  <pageSetup paperSize="9" scale="2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zoomScale="80" zoomScaleNormal="80" workbookViewId="0">
      <selection activeCell="K2" sqref="K2"/>
    </sheetView>
  </sheetViews>
  <sheetFormatPr defaultRowHeight="15" x14ac:dyDescent="0.25"/>
  <cols>
    <col min="1" max="1" width="22.28515625" customWidth="1"/>
    <col min="2" max="2" width="33.85546875" customWidth="1"/>
    <col min="3" max="3" width="30.85546875" customWidth="1"/>
  </cols>
  <sheetData>
    <row r="1" spans="1:3" ht="18.75" x14ac:dyDescent="0.25">
      <c r="B1" s="136" t="s">
        <v>129</v>
      </c>
      <c r="C1" s="136"/>
    </row>
    <row r="2" spans="1:3" ht="108.75" customHeight="1" x14ac:dyDescent="0.25">
      <c r="B2" s="136" t="s">
        <v>128</v>
      </c>
      <c r="C2" s="136"/>
    </row>
    <row r="3" spans="1:3" ht="84" customHeight="1" x14ac:dyDescent="0.25">
      <c r="B3" s="137" t="s">
        <v>135</v>
      </c>
      <c r="C3" s="137"/>
    </row>
    <row r="5" spans="1:3" ht="107.25" customHeight="1" x14ac:dyDescent="0.25">
      <c r="A5" s="138" t="s">
        <v>84</v>
      </c>
      <c r="B5" s="138"/>
      <c r="C5" s="138"/>
    </row>
    <row r="6" spans="1:3" ht="37.5" x14ac:dyDescent="0.25">
      <c r="A6" s="139" t="s">
        <v>61</v>
      </c>
      <c r="B6" s="140"/>
      <c r="C6" s="2" t="s">
        <v>62</v>
      </c>
    </row>
    <row r="7" spans="1:3" ht="18.75" x14ac:dyDescent="0.3">
      <c r="A7" s="141" t="s">
        <v>63</v>
      </c>
      <c r="B7" s="142"/>
      <c r="C7" s="3">
        <v>51784138.459999993</v>
      </c>
    </row>
    <row r="8" spans="1:3" ht="18.75" customHeight="1" x14ac:dyDescent="0.3">
      <c r="A8" s="141" t="s">
        <v>64</v>
      </c>
      <c r="B8" s="142"/>
      <c r="C8" s="3">
        <v>0</v>
      </c>
    </row>
    <row r="9" spans="1:3" ht="18.75" customHeight="1" x14ac:dyDescent="0.3">
      <c r="A9" s="141" t="s">
        <v>65</v>
      </c>
      <c r="B9" s="142"/>
      <c r="C9" s="3">
        <v>0</v>
      </c>
    </row>
    <row r="10" spans="1:3" ht="18.75" customHeight="1" x14ac:dyDescent="0.3">
      <c r="A10" s="141" t="s">
        <v>66</v>
      </c>
      <c r="B10" s="142"/>
      <c r="C10" s="3">
        <v>0</v>
      </c>
    </row>
    <row r="11" spans="1:3" ht="18.75" customHeight="1" x14ac:dyDescent="0.3">
      <c r="A11" s="141" t="s">
        <v>67</v>
      </c>
      <c r="B11" s="142"/>
      <c r="C11" s="3">
        <v>51784138.459999993</v>
      </c>
    </row>
    <row r="12" spans="1:3" ht="37.5" x14ac:dyDescent="0.25">
      <c r="A12" s="139" t="s">
        <v>61</v>
      </c>
      <c r="B12" s="140"/>
      <c r="C12" s="2" t="s">
        <v>68</v>
      </c>
    </row>
    <row r="13" spans="1:3" ht="18.75" x14ac:dyDescent="0.3">
      <c r="A13" s="141" t="s">
        <v>63</v>
      </c>
      <c r="B13" s="142"/>
      <c r="C13" s="3">
        <v>21856214.649999999</v>
      </c>
    </row>
    <row r="14" spans="1:3" ht="18.75" customHeight="1" x14ac:dyDescent="0.3">
      <c r="A14" s="141" t="s">
        <v>64</v>
      </c>
      <c r="B14" s="142"/>
      <c r="C14" s="3">
        <v>0</v>
      </c>
    </row>
    <row r="15" spans="1:3" ht="18.75" customHeight="1" x14ac:dyDescent="0.3">
      <c r="A15" s="141" t="s">
        <v>65</v>
      </c>
      <c r="B15" s="142"/>
      <c r="C15" s="3">
        <v>0</v>
      </c>
    </row>
    <row r="16" spans="1:3" ht="18.75" customHeight="1" x14ac:dyDescent="0.3">
      <c r="A16" s="141" t="s">
        <v>66</v>
      </c>
      <c r="B16" s="142"/>
      <c r="C16" s="3">
        <v>0</v>
      </c>
    </row>
    <row r="17" spans="1:3" ht="18.75" customHeight="1" x14ac:dyDescent="0.3">
      <c r="A17" s="141" t="s">
        <v>67</v>
      </c>
      <c r="B17" s="142"/>
      <c r="C17" s="3">
        <v>21856214.649999999</v>
      </c>
    </row>
    <row r="18" spans="1:3" ht="37.5" x14ac:dyDescent="0.25">
      <c r="A18" s="139" t="s">
        <v>61</v>
      </c>
      <c r="B18" s="140"/>
      <c r="C18" s="2" t="s">
        <v>69</v>
      </c>
    </row>
    <row r="19" spans="1:3" ht="18.75" x14ac:dyDescent="0.3">
      <c r="A19" s="141" t="s">
        <v>63</v>
      </c>
      <c r="B19" s="142"/>
      <c r="C19" s="3">
        <v>21856214.650000002</v>
      </c>
    </row>
    <row r="20" spans="1:3" ht="18.75" customHeight="1" x14ac:dyDescent="0.3">
      <c r="A20" s="141" t="s">
        <v>64</v>
      </c>
      <c r="B20" s="142"/>
      <c r="C20" s="3">
        <v>0</v>
      </c>
    </row>
    <row r="21" spans="1:3" ht="18.75" customHeight="1" x14ac:dyDescent="0.3">
      <c r="A21" s="141" t="s">
        <v>65</v>
      </c>
      <c r="B21" s="142"/>
      <c r="C21" s="3">
        <v>0</v>
      </c>
    </row>
    <row r="22" spans="1:3" ht="18.75" customHeight="1" x14ac:dyDescent="0.3">
      <c r="A22" s="141" t="s">
        <v>66</v>
      </c>
      <c r="B22" s="142"/>
      <c r="C22" s="3">
        <v>0</v>
      </c>
    </row>
    <row r="23" spans="1:3" ht="18.75" customHeight="1" x14ac:dyDescent="0.3">
      <c r="A23" s="141" t="s">
        <v>67</v>
      </c>
      <c r="B23" s="142"/>
      <c r="C23" s="3">
        <v>21856214.650000002</v>
      </c>
    </row>
    <row r="26" spans="1:3" x14ac:dyDescent="0.25">
      <c r="A26" s="77" t="s">
        <v>132</v>
      </c>
    </row>
  </sheetData>
  <mergeCells count="22">
    <mergeCell ref="A22:B22"/>
    <mergeCell ref="A23:B23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7:B7"/>
    <mergeCell ref="A8:B8"/>
    <mergeCell ref="A9:B9"/>
    <mergeCell ref="A10:B10"/>
    <mergeCell ref="A11:B11"/>
    <mergeCell ref="B1:C1"/>
    <mergeCell ref="B2:C2"/>
    <mergeCell ref="B3:C3"/>
    <mergeCell ref="A5:C5"/>
    <mergeCell ref="A6:B6"/>
  </mergeCells>
  <pageMargins left="0.7" right="0.7" top="0.75" bottom="0.75" header="0.3" footer="0.3"/>
  <pageSetup paperSize="9"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25"/>
  <sheetViews>
    <sheetView topLeftCell="N1" workbookViewId="0">
      <selection activeCell="Z2" sqref="Z2:AI2"/>
    </sheetView>
  </sheetViews>
  <sheetFormatPr defaultRowHeight="15" x14ac:dyDescent="0.25"/>
  <cols>
    <col min="2" max="2" width="40" customWidth="1"/>
    <col min="3" max="3" width="22.28515625" customWidth="1"/>
    <col min="4" max="4" width="15.85546875" customWidth="1"/>
    <col min="5" max="5" width="19.140625" customWidth="1"/>
    <col min="14" max="14" width="16.140625" customWidth="1"/>
    <col min="15" max="15" width="18.85546875" customWidth="1"/>
    <col min="30" max="30" width="13.5703125" customWidth="1"/>
  </cols>
  <sheetData>
    <row r="2" spans="1:35" ht="114.75" customHeight="1" x14ac:dyDescent="0.4">
      <c r="Z2" s="159" t="s">
        <v>136</v>
      </c>
      <c r="AA2" s="160"/>
      <c r="AB2" s="160"/>
      <c r="AC2" s="160"/>
      <c r="AD2" s="160"/>
      <c r="AE2" s="160"/>
      <c r="AF2" s="160"/>
      <c r="AG2" s="160"/>
      <c r="AH2" s="160"/>
      <c r="AI2" s="160"/>
    </row>
    <row r="4" spans="1:35" ht="159.75" customHeight="1" x14ac:dyDescent="0.45">
      <c r="A4" s="161" t="s">
        <v>131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</row>
    <row r="5" spans="1:35" ht="51" customHeight="1" x14ac:dyDescent="0.5">
      <c r="A5" s="158" t="s">
        <v>125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</row>
    <row r="6" spans="1:35" ht="15.75" x14ac:dyDescent="0.25">
      <c r="A6" s="157" t="s">
        <v>0</v>
      </c>
      <c r="B6" s="157" t="s">
        <v>1</v>
      </c>
      <c r="C6" s="157" t="s">
        <v>103</v>
      </c>
      <c r="D6" s="162" t="s">
        <v>104</v>
      </c>
      <c r="E6" s="165" t="s">
        <v>2</v>
      </c>
      <c r="F6" s="157" t="s">
        <v>105</v>
      </c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68" t="s">
        <v>3</v>
      </c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54" t="s">
        <v>4</v>
      </c>
      <c r="AH6" s="154" t="s">
        <v>5</v>
      </c>
      <c r="AI6" s="154" t="s">
        <v>6</v>
      </c>
    </row>
    <row r="7" spans="1:35" ht="15.75" x14ac:dyDescent="0.25">
      <c r="A7" s="157"/>
      <c r="B7" s="157"/>
      <c r="C7" s="157"/>
      <c r="D7" s="163"/>
      <c r="E7" s="166"/>
      <c r="F7" s="157" t="s">
        <v>7</v>
      </c>
      <c r="G7" s="157"/>
      <c r="H7" s="157"/>
      <c r="I7" s="157"/>
      <c r="J7" s="157"/>
      <c r="K7" s="157"/>
      <c r="L7" s="143" t="s">
        <v>8</v>
      </c>
      <c r="M7" s="144"/>
      <c r="N7" s="143" t="s">
        <v>9</v>
      </c>
      <c r="O7" s="144"/>
      <c r="P7" s="143" t="s">
        <v>10</v>
      </c>
      <c r="Q7" s="144"/>
      <c r="R7" s="143" t="s">
        <v>11</v>
      </c>
      <c r="S7" s="144"/>
      <c r="T7" s="143" t="s">
        <v>12</v>
      </c>
      <c r="U7" s="144"/>
      <c r="V7" s="152" t="s">
        <v>13</v>
      </c>
      <c r="W7" s="152" t="s">
        <v>106</v>
      </c>
      <c r="X7" s="152" t="s">
        <v>15</v>
      </c>
      <c r="Y7" s="152" t="s">
        <v>16</v>
      </c>
      <c r="Z7" s="152" t="s">
        <v>17</v>
      </c>
      <c r="AA7" s="152" t="s">
        <v>107</v>
      </c>
      <c r="AB7" s="152" t="s">
        <v>108</v>
      </c>
      <c r="AC7" s="152" t="s">
        <v>109</v>
      </c>
      <c r="AD7" s="147" t="s">
        <v>21</v>
      </c>
      <c r="AE7" s="147" t="s">
        <v>22</v>
      </c>
      <c r="AF7" s="147" t="s">
        <v>110</v>
      </c>
      <c r="AG7" s="155"/>
      <c r="AH7" s="155"/>
      <c r="AI7" s="155"/>
    </row>
    <row r="8" spans="1:35" ht="101.25" x14ac:dyDescent="0.25">
      <c r="A8" s="157"/>
      <c r="B8" s="157"/>
      <c r="C8" s="157"/>
      <c r="D8" s="164"/>
      <c r="E8" s="167"/>
      <c r="F8" s="62" t="s">
        <v>24</v>
      </c>
      <c r="G8" s="62" t="s">
        <v>25</v>
      </c>
      <c r="H8" s="62" t="s">
        <v>26</v>
      </c>
      <c r="I8" s="62" t="s">
        <v>27</v>
      </c>
      <c r="J8" s="62" t="s">
        <v>28</v>
      </c>
      <c r="K8" s="62" t="s">
        <v>29</v>
      </c>
      <c r="L8" s="145"/>
      <c r="M8" s="146"/>
      <c r="N8" s="145"/>
      <c r="O8" s="146"/>
      <c r="P8" s="145"/>
      <c r="Q8" s="146"/>
      <c r="R8" s="145"/>
      <c r="S8" s="146"/>
      <c r="T8" s="145"/>
      <c r="U8" s="146"/>
      <c r="V8" s="153"/>
      <c r="W8" s="153"/>
      <c r="X8" s="153"/>
      <c r="Y8" s="153"/>
      <c r="Z8" s="153"/>
      <c r="AA8" s="153"/>
      <c r="AB8" s="153"/>
      <c r="AC8" s="153"/>
      <c r="AD8" s="148"/>
      <c r="AE8" s="148"/>
      <c r="AF8" s="148"/>
      <c r="AG8" s="155"/>
      <c r="AH8" s="155"/>
      <c r="AI8" s="155"/>
    </row>
    <row r="9" spans="1:35" ht="15.75" x14ac:dyDescent="0.25">
      <c r="A9" s="157"/>
      <c r="B9" s="157"/>
      <c r="C9" s="157"/>
      <c r="D9" s="63" t="s">
        <v>111</v>
      </c>
      <c r="E9" s="64" t="s">
        <v>30</v>
      </c>
      <c r="F9" s="63" t="s">
        <v>30</v>
      </c>
      <c r="G9" s="63" t="s">
        <v>30</v>
      </c>
      <c r="H9" s="63" t="s">
        <v>30</v>
      </c>
      <c r="I9" s="63" t="s">
        <v>30</v>
      </c>
      <c r="J9" s="63" t="s">
        <v>30</v>
      </c>
      <c r="K9" s="63" t="s">
        <v>30</v>
      </c>
      <c r="L9" s="63" t="s">
        <v>31</v>
      </c>
      <c r="M9" s="63" t="s">
        <v>30</v>
      </c>
      <c r="N9" s="63" t="s">
        <v>32</v>
      </c>
      <c r="O9" s="63" t="s">
        <v>30</v>
      </c>
      <c r="P9" s="63" t="s">
        <v>32</v>
      </c>
      <c r="Q9" s="63" t="s">
        <v>30</v>
      </c>
      <c r="R9" s="63" t="s">
        <v>32</v>
      </c>
      <c r="S9" s="63" t="s">
        <v>30</v>
      </c>
      <c r="T9" s="63" t="s">
        <v>33</v>
      </c>
      <c r="U9" s="63" t="s">
        <v>30</v>
      </c>
      <c r="V9" s="63" t="s">
        <v>30</v>
      </c>
      <c r="W9" s="63" t="s">
        <v>30</v>
      </c>
      <c r="X9" s="63" t="s">
        <v>30</v>
      </c>
      <c r="Y9" s="63" t="s">
        <v>30</v>
      </c>
      <c r="Z9" s="63" t="s">
        <v>30</v>
      </c>
      <c r="AA9" s="63" t="s">
        <v>30</v>
      </c>
      <c r="AB9" s="63" t="s">
        <v>30</v>
      </c>
      <c r="AC9" s="63" t="s">
        <v>30</v>
      </c>
      <c r="AD9" s="63" t="s">
        <v>30</v>
      </c>
      <c r="AE9" s="63" t="s">
        <v>30</v>
      </c>
      <c r="AF9" s="63" t="s">
        <v>30</v>
      </c>
      <c r="AG9" s="156"/>
      <c r="AH9" s="156"/>
      <c r="AI9" s="156"/>
    </row>
    <row r="10" spans="1:35" ht="15.75" x14ac:dyDescent="0.25">
      <c r="A10" s="65">
        <v>1</v>
      </c>
      <c r="B10" s="65">
        <v>2</v>
      </c>
      <c r="C10" s="65">
        <v>3</v>
      </c>
      <c r="D10" s="65">
        <v>4</v>
      </c>
      <c r="E10" s="65">
        <v>5</v>
      </c>
      <c r="F10" s="65">
        <v>6</v>
      </c>
      <c r="G10" s="65">
        <v>7</v>
      </c>
      <c r="H10" s="65">
        <v>8</v>
      </c>
      <c r="I10" s="65">
        <v>9</v>
      </c>
      <c r="J10" s="65">
        <v>10</v>
      </c>
      <c r="K10" s="65">
        <v>11</v>
      </c>
      <c r="L10" s="65">
        <v>12</v>
      </c>
      <c r="M10" s="65">
        <v>13</v>
      </c>
      <c r="N10" s="65">
        <v>14</v>
      </c>
      <c r="O10" s="65">
        <v>15</v>
      </c>
      <c r="P10" s="65">
        <v>16</v>
      </c>
      <c r="Q10" s="65">
        <v>17</v>
      </c>
      <c r="R10" s="65">
        <v>18</v>
      </c>
      <c r="S10" s="65">
        <v>19</v>
      </c>
      <c r="T10" s="65">
        <v>20</v>
      </c>
      <c r="U10" s="65">
        <v>21</v>
      </c>
      <c r="V10" s="65">
        <v>22</v>
      </c>
      <c r="W10" s="65">
        <v>23</v>
      </c>
      <c r="X10" s="65">
        <v>24</v>
      </c>
      <c r="Y10" s="65">
        <v>25</v>
      </c>
      <c r="Z10" s="65">
        <v>26</v>
      </c>
      <c r="AA10" s="65">
        <v>27</v>
      </c>
      <c r="AB10" s="65">
        <v>28</v>
      </c>
      <c r="AC10" s="65">
        <v>29</v>
      </c>
      <c r="AD10" s="65">
        <v>30</v>
      </c>
      <c r="AE10" s="65">
        <v>31</v>
      </c>
      <c r="AF10" s="65">
        <v>32</v>
      </c>
      <c r="AG10" s="65">
        <v>33</v>
      </c>
      <c r="AH10" s="65">
        <v>34</v>
      </c>
      <c r="AI10" s="65">
        <v>35</v>
      </c>
    </row>
    <row r="11" spans="1:35" ht="23.25" x14ac:dyDescent="0.35">
      <c r="A11" s="151" t="s">
        <v>112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</row>
    <row r="12" spans="1:35" ht="21" x14ac:dyDescent="0.35">
      <c r="A12" s="52" t="s">
        <v>113</v>
      </c>
      <c r="B12" s="53"/>
      <c r="C12" s="54" t="s">
        <v>88</v>
      </c>
      <c r="D12" s="55">
        <f>AVERAGE(D13:D17)</f>
        <v>0.87974755396834392</v>
      </c>
      <c r="E12" s="56">
        <f>SUM(E13:E17)</f>
        <v>1627513.1600000001</v>
      </c>
      <c r="F12" s="56">
        <f t="shared" ref="F12:AF12" si="0">SUM(F13:F17)</f>
        <v>0</v>
      </c>
      <c r="G12" s="56">
        <f t="shared" si="0"/>
        <v>0</v>
      </c>
      <c r="H12" s="56">
        <f t="shared" si="0"/>
        <v>0</v>
      </c>
      <c r="I12" s="56">
        <f t="shared" si="0"/>
        <v>0</v>
      </c>
      <c r="J12" s="56">
        <f t="shared" si="0"/>
        <v>0</v>
      </c>
      <c r="K12" s="56">
        <f t="shared" si="0"/>
        <v>0</v>
      </c>
      <c r="L12" s="57">
        <f t="shared" si="0"/>
        <v>0</v>
      </c>
      <c r="M12" s="56">
        <f t="shared" si="0"/>
        <v>0</v>
      </c>
      <c r="N12" s="56">
        <f t="shared" si="0"/>
        <v>5282.4000000000005</v>
      </c>
      <c r="O12" s="56">
        <f t="shared" si="0"/>
        <v>1603461.23</v>
      </c>
      <c r="P12" s="56">
        <f t="shared" si="0"/>
        <v>0</v>
      </c>
      <c r="Q12" s="56">
        <f t="shared" si="0"/>
        <v>0</v>
      </c>
      <c r="R12" s="56">
        <f t="shared" si="0"/>
        <v>0</v>
      </c>
      <c r="S12" s="56">
        <f t="shared" si="0"/>
        <v>0</v>
      </c>
      <c r="T12" s="56">
        <f t="shared" si="0"/>
        <v>0</v>
      </c>
      <c r="U12" s="56">
        <f t="shared" si="0"/>
        <v>0</v>
      </c>
      <c r="V12" s="56">
        <f t="shared" si="0"/>
        <v>0</v>
      </c>
      <c r="W12" s="56">
        <f t="shared" si="0"/>
        <v>0</v>
      </c>
      <c r="X12" s="56">
        <f t="shared" si="0"/>
        <v>0</v>
      </c>
      <c r="Y12" s="56">
        <f t="shared" si="0"/>
        <v>0</v>
      </c>
      <c r="Z12" s="56">
        <f t="shared" si="0"/>
        <v>0</v>
      </c>
      <c r="AA12" s="56">
        <f t="shared" si="0"/>
        <v>0</v>
      </c>
      <c r="AB12" s="56">
        <f t="shared" si="0"/>
        <v>0</v>
      </c>
      <c r="AC12" s="56">
        <f t="shared" si="0"/>
        <v>0</v>
      </c>
      <c r="AD12" s="56">
        <f t="shared" si="0"/>
        <v>24051.93</v>
      </c>
      <c r="AE12" s="56">
        <f t="shared" si="0"/>
        <v>0</v>
      </c>
      <c r="AF12" s="56">
        <f t="shared" si="0"/>
        <v>0</v>
      </c>
      <c r="AG12" s="58" t="s">
        <v>88</v>
      </c>
      <c r="AH12" s="58" t="s">
        <v>88</v>
      </c>
      <c r="AI12" s="58" t="s">
        <v>88</v>
      </c>
    </row>
    <row r="13" spans="1:35" ht="37.5" customHeight="1" x14ac:dyDescent="0.3">
      <c r="A13" s="59">
        <v>1</v>
      </c>
      <c r="B13" s="60" t="s">
        <v>114</v>
      </c>
      <c r="C13" s="51" t="s">
        <v>115</v>
      </c>
      <c r="D13" s="55">
        <v>0.9054350997618551</v>
      </c>
      <c r="E13" s="56">
        <f t="shared" ref="E13:E17" si="1">F13+G13+H13+I13+J13+K13+M13+O13+Q13+S13+U13+V13+W13+X13+Y13+Z13+AA13+AB13+AC13+AD13+AE13+AF13</f>
        <v>388505.87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v>0</v>
      </c>
      <c r="M13" s="56">
        <v>0</v>
      </c>
      <c r="N13" s="56">
        <v>1160.0999999999999</v>
      </c>
      <c r="O13" s="56">
        <v>382764.4</v>
      </c>
      <c r="P13" s="56">
        <v>0</v>
      </c>
      <c r="Q13" s="56">
        <v>0</v>
      </c>
      <c r="R13" s="56">
        <v>0</v>
      </c>
      <c r="S13" s="61">
        <v>0</v>
      </c>
      <c r="T13" s="56">
        <v>0</v>
      </c>
      <c r="U13" s="56">
        <v>0</v>
      </c>
      <c r="V13" s="56">
        <v>0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0</v>
      </c>
      <c r="AC13" s="56">
        <v>0</v>
      </c>
      <c r="AD13" s="56">
        <f>ROUND(O13*1.5%,2)</f>
        <v>5741.47</v>
      </c>
      <c r="AE13" s="56">
        <v>0</v>
      </c>
      <c r="AF13" s="56">
        <v>0</v>
      </c>
      <c r="AG13" s="58" t="s">
        <v>86</v>
      </c>
      <c r="AH13" s="58">
        <v>2020</v>
      </c>
      <c r="AI13" s="58">
        <v>2020</v>
      </c>
    </row>
    <row r="14" spans="1:35" ht="30.75" customHeight="1" x14ac:dyDescent="0.3">
      <c r="A14" s="59">
        <v>2</v>
      </c>
      <c r="B14" s="60" t="s">
        <v>116</v>
      </c>
      <c r="C14" s="51" t="s">
        <v>117</v>
      </c>
      <c r="D14" s="55">
        <v>0.87345236547698324</v>
      </c>
      <c r="E14" s="56">
        <f t="shared" si="1"/>
        <v>388505.87</v>
      </c>
      <c r="F14" s="56">
        <v>0</v>
      </c>
      <c r="G14" s="56">
        <v>0</v>
      </c>
      <c r="H14" s="56">
        <v>0</v>
      </c>
      <c r="I14" s="56">
        <v>0</v>
      </c>
      <c r="J14" s="56">
        <v>0</v>
      </c>
      <c r="K14" s="56">
        <v>0</v>
      </c>
      <c r="L14" s="57">
        <v>0</v>
      </c>
      <c r="M14" s="56">
        <v>0</v>
      </c>
      <c r="N14" s="56">
        <v>1192.7</v>
      </c>
      <c r="O14" s="56">
        <v>382764.4</v>
      </c>
      <c r="P14" s="56">
        <v>0</v>
      </c>
      <c r="Q14" s="56">
        <v>0</v>
      </c>
      <c r="R14" s="56">
        <v>0</v>
      </c>
      <c r="S14" s="61">
        <v>0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f>ROUND(O14*1.5%,2)</f>
        <v>5741.47</v>
      </c>
      <c r="AE14" s="56">
        <v>0</v>
      </c>
      <c r="AF14" s="56">
        <v>0</v>
      </c>
      <c r="AG14" s="58" t="s">
        <v>86</v>
      </c>
      <c r="AH14" s="58">
        <v>2020</v>
      </c>
      <c r="AI14" s="58">
        <v>2020</v>
      </c>
    </row>
    <row r="15" spans="1:35" ht="35.25" customHeight="1" x14ac:dyDescent="0.3">
      <c r="A15" s="59">
        <v>3</v>
      </c>
      <c r="B15" s="60" t="s">
        <v>73</v>
      </c>
      <c r="C15" s="51" t="s">
        <v>118</v>
      </c>
      <c r="D15" s="55">
        <v>0.86236529068576662</v>
      </c>
      <c r="E15" s="56">
        <f t="shared" si="1"/>
        <v>321971.32</v>
      </c>
      <c r="F15" s="56">
        <v>0</v>
      </c>
      <c r="G15" s="56">
        <v>0</v>
      </c>
      <c r="H15" s="56">
        <v>0</v>
      </c>
      <c r="I15" s="56">
        <v>0</v>
      </c>
      <c r="J15" s="56">
        <v>0</v>
      </c>
      <c r="K15" s="56">
        <v>0</v>
      </c>
      <c r="L15" s="57">
        <v>0</v>
      </c>
      <c r="M15" s="56">
        <v>0</v>
      </c>
      <c r="N15" s="56">
        <v>1207</v>
      </c>
      <c r="O15" s="56">
        <v>317213.12</v>
      </c>
      <c r="P15" s="56">
        <v>0</v>
      </c>
      <c r="Q15" s="56">
        <v>0</v>
      </c>
      <c r="R15" s="56">
        <v>0</v>
      </c>
      <c r="S15" s="61">
        <v>0</v>
      </c>
      <c r="T15" s="56">
        <v>0</v>
      </c>
      <c r="U15" s="56">
        <v>0</v>
      </c>
      <c r="V15" s="56">
        <v>0</v>
      </c>
      <c r="W15" s="56">
        <v>0</v>
      </c>
      <c r="X15" s="56">
        <v>0</v>
      </c>
      <c r="Y15" s="56">
        <v>0</v>
      </c>
      <c r="Z15" s="56">
        <v>0</v>
      </c>
      <c r="AA15" s="56">
        <v>0</v>
      </c>
      <c r="AB15" s="56">
        <v>0</v>
      </c>
      <c r="AC15" s="56">
        <v>0</v>
      </c>
      <c r="AD15" s="56">
        <f>ROUND(O15*1.5%,2)</f>
        <v>4758.2</v>
      </c>
      <c r="AE15" s="56">
        <v>0</v>
      </c>
      <c r="AF15" s="56">
        <v>0</v>
      </c>
      <c r="AG15" s="58" t="s">
        <v>86</v>
      </c>
      <c r="AH15" s="58">
        <v>2020</v>
      </c>
      <c r="AI15" s="58">
        <v>2020</v>
      </c>
    </row>
    <row r="16" spans="1:35" ht="32.25" customHeight="1" x14ac:dyDescent="0.3">
      <c r="A16" s="59">
        <v>4</v>
      </c>
      <c r="B16" s="60" t="s">
        <v>119</v>
      </c>
      <c r="C16" s="51" t="s">
        <v>120</v>
      </c>
      <c r="D16" s="55">
        <v>0.85951459937778774</v>
      </c>
      <c r="E16" s="56">
        <f t="shared" si="1"/>
        <v>321971.32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7">
        <v>0</v>
      </c>
      <c r="M16" s="56">
        <v>0</v>
      </c>
      <c r="N16" s="56">
        <v>1206</v>
      </c>
      <c r="O16" s="56">
        <v>317213.12</v>
      </c>
      <c r="P16" s="56">
        <v>0</v>
      </c>
      <c r="Q16" s="56">
        <v>0</v>
      </c>
      <c r="R16" s="56">
        <v>0</v>
      </c>
      <c r="S16" s="61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f>ROUND(O16*1.5%,2)</f>
        <v>4758.2</v>
      </c>
      <c r="AE16" s="56">
        <v>0</v>
      </c>
      <c r="AF16" s="56">
        <v>0</v>
      </c>
      <c r="AG16" s="58" t="s">
        <v>86</v>
      </c>
      <c r="AH16" s="58">
        <v>2020</v>
      </c>
      <c r="AI16" s="58">
        <v>2020</v>
      </c>
    </row>
    <row r="17" spans="1:39" ht="32.25" customHeight="1" x14ac:dyDescent="0.3">
      <c r="A17" s="59">
        <v>5</v>
      </c>
      <c r="B17" s="60" t="s">
        <v>121</v>
      </c>
      <c r="C17" s="51" t="s">
        <v>122</v>
      </c>
      <c r="D17" s="55">
        <v>0.89797041453932691</v>
      </c>
      <c r="E17" s="56">
        <f t="shared" si="1"/>
        <v>206558.78</v>
      </c>
      <c r="F17" s="56">
        <v>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7">
        <v>0</v>
      </c>
      <c r="M17" s="56">
        <v>0</v>
      </c>
      <c r="N17" s="56">
        <v>516.6</v>
      </c>
      <c r="O17" s="56">
        <v>203506.19</v>
      </c>
      <c r="P17" s="56">
        <v>0</v>
      </c>
      <c r="Q17" s="56">
        <v>0</v>
      </c>
      <c r="R17" s="56">
        <v>0</v>
      </c>
      <c r="S17" s="61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0</v>
      </c>
      <c r="AB17" s="56">
        <v>0</v>
      </c>
      <c r="AC17" s="56">
        <v>0</v>
      </c>
      <c r="AD17" s="56">
        <f>ROUND(O17*1.5%,2)</f>
        <v>3052.59</v>
      </c>
      <c r="AE17" s="56">
        <v>0</v>
      </c>
      <c r="AF17" s="56">
        <v>0</v>
      </c>
      <c r="AG17" s="58" t="s">
        <v>86</v>
      </c>
      <c r="AH17" s="58">
        <v>2020</v>
      </c>
      <c r="AI17" s="58">
        <v>2020</v>
      </c>
    </row>
    <row r="19" spans="1:39" ht="35.25" x14ac:dyDescent="0.5">
      <c r="A19" s="149" t="s">
        <v>126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</row>
    <row r="20" spans="1:39" ht="35.25" x14ac:dyDescent="0.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</row>
    <row r="21" spans="1:39" ht="35.25" x14ac:dyDescent="0.5">
      <c r="A21" s="150" t="s">
        <v>130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</row>
    <row r="25" spans="1:39" ht="23.25" x14ac:dyDescent="0.35">
      <c r="A25" s="82" t="s">
        <v>132</v>
      </c>
    </row>
  </sheetData>
  <mergeCells count="33">
    <mergeCell ref="AE7:AE8"/>
    <mergeCell ref="R7:S8"/>
    <mergeCell ref="A5:AI5"/>
    <mergeCell ref="V7:V8"/>
    <mergeCell ref="W7:W8"/>
    <mergeCell ref="Z2:AI2"/>
    <mergeCell ref="X7:X8"/>
    <mergeCell ref="A4:AI4"/>
    <mergeCell ref="A6:A9"/>
    <mergeCell ref="B6:B9"/>
    <mergeCell ref="C6:C9"/>
    <mergeCell ref="D6:D8"/>
    <mergeCell ref="E6:E8"/>
    <mergeCell ref="F6:U6"/>
    <mergeCell ref="V6:AF6"/>
    <mergeCell ref="AG6:AG9"/>
    <mergeCell ref="AH6:AH9"/>
    <mergeCell ref="T7:U8"/>
    <mergeCell ref="AF7:AF8"/>
    <mergeCell ref="A19:AM19"/>
    <mergeCell ref="A21:AM21"/>
    <mergeCell ref="A11:AI11"/>
    <mergeCell ref="Y7:Y8"/>
    <mergeCell ref="Z7:Z8"/>
    <mergeCell ref="AA7:AA8"/>
    <mergeCell ref="AB7:AB8"/>
    <mergeCell ref="AC7:AC8"/>
    <mergeCell ref="AD7:AD8"/>
    <mergeCell ref="AI6:AI9"/>
    <mergeCell ref="F7:K7"/>
    <mergeCell ref="L7:M8"/>
    <mergeCell ref="N7:O8"/>
    <mergeCell ref="P7:Q8"/>
  </mergeCells>
  <pageMargins left="0.7" right="0.7" top="0.75" bottom="0.75" header="0.3" footer="0.3"/>
  <pageSetup paperSize="9" scale="2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workbookViewId="0">
      <selection activeCell="R3" sqref="R3"/>
    </sheetView>
  </sheetViews>
  <sheetFormatPr defaultRowHeight="15" x14ac:dyDescent="0.25"/>
  <cols>
    <col min="1" max="1" width="4.85546875" customWidth="1"/>
    <col min="2" max="2" width="25.5703125" customWidth="1"/>
    <col min="3" max="4" width="9.28515625" bestFit="1" customWidth="1"/>
    <col min="5" max="5" width="15.140625" customWidth="1"/>
    <col min="6" max="7" width="9.28515625" bestFit="1" customWidth="1"/>
    <col min="8" max="10" width="11.7109375" bestFit="1" customWidth="1"/>
    <col min="11" max="12" width="9.28515625" bestFit="1" customWidth="1"/>
    <col min="13" max="13" width="37.85546875" customWidth="1"/>
    <col min="14" max="14" width="15.140625" bestFit="1" customWidth="1"/>
    <col min="15" max="15" width="9.28515625" bestFit="1" customWidth="1"/>
    <col min="16" max="16" width="11.5703125" customWidth="1"/>
  </cols>
  <sheetData>
    <row r="1" spans="1:16" ht="128.25" customHeight="1" x14ac:dyDescent="0.25">
      <c r="J1" s="169" t="s">
        <v>137</v>
      </c>
      <c r="K1" s="169"/>
      <c r="L1" s="169"/>
      <c r="M1" s="169"/>
      <c r="N1" s="169"/>
      <c r="O1" s="169"/>
      <c r="P1" s="169"/>
    </row>
    <row r="3" spans="1:16" ht="75.75" customHeight="1" x14ac:dyDescent="0.3">
      <c r="A3" s="175" t="s">
        <v>124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</row>
    <row r="4" spans="1:16" x14ac:dyDescent="0.25">
      <c r="A4" s="186" t="s">
        <v>0</v>
      </c>
      <c r="B4" s="186" t="s">
        <v>123</v>
      </c>
      <c r="C4" s="186" t="s">
        <v>36</v>
      </c>
      <c r="D4" s="171"/>
      <c r="E4" s="170" t="s">
        <v>37</v>
      </c>
      <c r="F4" s="172" t="s">
        <v>38</v>
      </c>
      <c r="G4" s="172" t="s">
        <v>39</v>
      </c>
      <c r="H4" s="170" t="s">
        <v>40</v>
      </c>
      <c r="I4" s="186" t="s">
        <v>41</v>
      </c>
      <c r="J4" s="171"/>
      <c r="K4" s="187" t="s">
        <v>42</v>
      </c>
      <c r="L4" s="187" t="s">
        <v>44</v>
      </c>
      <c r="M4" s="187" t="s">
        <v>45</v>
      </c>
      <c r="N4" s="192" t="s">
        <v>2</v>
      </c>
      <c r="O4" s="180" t="s">
        <v>47</v>
      </c>
      <c r="P4" s="180" t="s">
        <v>48</v>
      </c>
    </row>
    <row r="5" spans="1:16" ht="93.75" customHeight="1" x14ac:dyDescent="0.25">
      <c r="A5" s="171"/>
      <c r="B5" s="171"/>
      <c r="C5" s="170" t="s">
        <v>49</v>
      </c>
      <c r="D5" s="172" t="s">
        <v>50</v>
      </c>
      <c r="E5" s="171"/>
      <c r="F5" s="173"/>
      <c r="G5" s="173"/>
      <c r="H5" s="171"/>
      <c r="I5" s="170" t="s">
        <v>51</v>
      </c>
      <c r="J5" s="172" t="s">
        <v>52</v>
      </c>
      <c r="K5" s="188"/>
      <c r="L5" s="190"/>
      <c r="M5" s="190"/>
      <c r="N5" s="183"/>
      <c r="O5" s="181"/>
      <c r="P5" s="181"/>
    </row>
    <row r="6" spans="1:16" x14ac:dyDescent="0.25">
      <c r="A6" s="171"/>
      <c r="B6" s="171"/>
      <c r="C6" s="171"/>
      <c r="D6" s="183"/>
      <c r="E6" s="171"/>
      <c r="F6" s="173"/>
      <c r="G6" s="173"/>
      <c r="H6" s="171"/>
      <c r="I6" s="171"/>
      <c r="J6" s="185"/>
      <c r="K6" s="189"/>
      <c r="L6" s="190"/>
      <c r="M6" s="190"/>
      <c r="N6" s="193"/>
      <c r="O6" s="181"/>
      <c r="P6" s="181"/>
    </row>
    <row r="7" spans="1:16" ht="51.75" customHeight="1" x14ac:dyDescent="0.25">
      <c r="A7" s="182"/>
      <c r="B7" s="182"/>
      <c r="C7" s="182"/>
      <c r="D7" s="184"/>
      <c r="E7" s="171"/>
      <c r="F7" s="174"/>
      <c r="G7" s="174"/>
      <c r="H7" s="66" t="s">
        <v>32</v>
      </c>
      <c r="I7" s="66" t="s">
        <v>32</v>
      </c>
      <c r="J7" s="66" t="s">
        <v>32</v>
      </c>
      <c r="K7" s="66" t="s">
        <v>56</v>
      </c>
      <c r="L7" s="191"/>
      <c r="M7" s="191"/>
      <c r="N7" s="66" t="s">
        <v>30</v>
      </c>
      <c r="O7" s="66" t="s">
        <v>57</v>
      </c>
      <c r="P7" s="66" t="s">
        <v>57</v>
      </c>
    </row>
    <row r="8" spans="1:16" x14ac:dyDescent="0.25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7">
        <v>5.5697674418604599</v>
      </c>
      <c r="G8" s="67">
        <v>7</v>
      </c>
      <c r="H8" s="67">
        <v>8</v>
      </c>
      <c r="I8" s="67">
        <v>9</v>
      </c>
      <c r="J8" s="67">
        <v>10</v>
      </c>
      <c r="K8" s="66">
        <v>11</v>
      </c>
      <c r="L8" s="67">
        <v>12</v>
      </c>
      <c r="M8" s="67">
        <v>13</v>
      </c>
      <c r="N8" s="67">
        <v>14</v>
      </c>
      <c r="O8" s="67">
        <v>15</v>
      </c>
      <c r="P8" s="67">
        <v>16</v>
      </c>
    </row>
    <row r="9" spans="1:16" ht="18.75" x14ac:dyDescent="0.25">
      <c r="A9" s="177" t="s">
        <v>112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9"/>
    </row>
    <row r="10" spans="1:16" ht="15.75" x14ac:dyDescent="0.25">
      <c r="A10" s="74" t="s">
        <v>113</v>
      </c>
      <c r="B10" s="69"/>
      <c r="C10" s="70" t="s">
        <v>34</v>
      </c>
      <c r="D10" s="70" t="s">
        <v>34</v>
      </c>
      <c r="E10" s="65" t="s">
        <v>34</v>
      </c>
      <c r="F10" s="70" t="s">
        <v>34</v>
      </c>
      <c r="G10" s="70" t="s">
        <v>34</v>
      </c>
      <c r="H10" s="71">
        <f>SUM(H11:H15)</f>
        <v>39280</v>
      </c>
      <c r="I10" s="71">
        <f>SUM(I11:I15)</f>
        <v>34872.199999999997</v>
      </c>
      <c r="J10" s="71">
        <f>SUM(J11:J15)</f>
        <v>32288.5</v>
      </c>
      <c r="K10" s="72">
        <f>SUM(K11:K15)</f>
        <v>1995</v>
      </c>
      <c r="L10" s="70" t="s">
        <v>88</v>
      </c>
      <c r="M10" s="70" t="s">
        <v>88</v>
      </c>
      <c r="N10" s="71">
        <v>1627513.1600000001</v>
      </c>
      <c r="O10" s="71">
        <f t="shared" ref="O10:O15" si="0">N10/H10</f>
        <v>41.433634419551936</v>
      </c>
      <c r="P10" s="71">
        <f>MAX(P11:P15)</f>
        <v>848.76936373153421</v>
      </c>
    </row>
    <row r="11" spans="1:16" ht="40.5" x14ac:dyDescent="0.3">
      <c r="A11" s="68">
        <v>1</v>
      </c>
      <c r="B11" s="60" t="s">
        <v>114</v>
      </c>
      <c r="C11" s="70">
        <v>1978</v>
      </c>
      <c r="D11" s="70"/>
      <c r="E11" s="65" t="s">
        <v>60</v>
      </c>
      <c r="F11" s="70">
        <v>9</v>
      </c>
      <c r="G11" s="70">
        <v>4</v>
      </c>
      <c r="H11" s="71">
        <v>8707</v>
      </c>
      <c r="I11" s="71">
        <v>7693.6</v>
      </c>
      <c r="J11" s="71">
        <v>7347.1</v>
      </c>
      <c r="K11" s="72">
        <v>357</v>
      </c>
      <c r="L11" s="70" t="s">
        <v>59</v>
      </c>
      <c r="M11" s="73" t="s">
        <v>78</v>
      </c>
      <c r="N11" s="71">
        <v>388505.87</v>
      </c>
      <c r="O11" s="71">
        <f t="shared" si="0"/>
        <v>44.619946020443322</v>
      </c>
      <c r="P11" s="71">
        <v>805.48273182496837</v>
      </c>
    </row>
    <row r="12" spans="1:16" ht="40.5" x14ac:dyDescent="0.3">
      <c r="A12" s="68">
        <v>2</v>
      </c>
      <c r="B12" s="60" t="s">
        <v>116</v>
      </c>
      <c r="C12" s="70">
        <v>1981</v>
      </c>
      <c r="D12" s="70"/>
      <c r="E12" s="65" t="s">
        <v>60</v>
      </c>
      <c r="F12" s="70">
        <v>9</v>
      </c>
      <c r="G12" s="70">
        <v>4</v>
      </c>
      <c r="H12" s="71">
        <v>8838.4</v>
      </c>
      <c r="I12" s="71">
        <v>7825</v>
      </c>
      <c r="J12" s="71">
        <v>7353.9</v>
      </c>
      <c r="K12" s="72">
        <v>387</v>
      </c>
      <c r="L12" s="70" t="s">
        <v>59</v>
      </c>
      <c r="M12" s="73" t="s">
        <v>78</v>
      </c>
      <c r="N12" s="71">
        <v>388505.87</v>
      </c>
      <c r="O12" s="71">
        <f t="shared" si="0"/>
        <v>43.956583770818249</v>
      </c>
      <c r="P12" s="71">
        <v>815.80604430666187</v>
      </c>
    </row>
    <row r="13" spans="1:16" ht="40.5" x14ac:dyDescent="0.3">
      <c r="A13" s="68">
        <v>3</v>
      </c>
      <c r="B13" s="60" t="s">
        <v>73</v>
      </c>
      <c r="C13" s="70">
        <v>1982</v>
      </c>
      <c r="D13" s="70"/>
      <c r="E13" s="65" t="s">
        <v>60</v>
      </c>
      <c r="F13" s="70">
        <v>9</v>
      </c>
      <c r="G13" s="70">
        <v>4</v>
      </c>
      <c r="H13" s="71">
        <v>8597</v>
      </c>
      <c r="I13" s="71">
        <v>7716.1</v>
      </c>
      <c r="J13" s="71">
        <v>7190.6</v>
      </c>
      <c r="K13" s="72">
        <v>399</v>
      </c>
      <c r="L13" s="70" t="s">
        <v>59</v>
      </c>
      <c r="M13" s="73" t="s">
        <v>78</v>
      </c>
      <c r="N13" s="71">
        <v>321971.32</v>
      </c>
      <c r="O13" s="71">
        <f t="shared" si="0"/>
        <v>37.451590089566132</v>
      </c>
      <c r="P13" s="71">
        <v>848.76936373153421</v>
      </c>
    </row>
    <row r="14" spans="1:16" ht="40.5" x14ac:dyDescent="0.3">
      <c r="A14" s="68">
        <v>4</v>
      </c>
      <c r="B14" s="60" t="s">
        <v>119</v>
      </c>
      <c r="C14" s="70">
        <v>1983</v>
      </c>
      <c r="D14" s="70"/>
      <c r="E14" s="65" t="s">
        <v>60</v>
      </c>
      <c r="F14" s="70">
        <v>9</v>
      </c>
      <c r="G14" s="70">
        <v>4</v>
      </c>
      <c r="H14" s="71">
        <v>8601.7999999999993</v>
      </c>
      <c r="I14" s="71">
        <v>7730</v>
      </c>
      <c r="J14" s="71">
        <v>7318.9</v>
      </c>
      <c r="K14" s="72">
        <v>404</v>
      </c>
      <c r="L14" s="70" t="s">
        <v>59</v>
      </c>
      <c r="M14" s="73" t="s">
        <v>78</v>
      </c>
      <c r="N14" s="71">
        <v>321971.32</v>
      </c>
      <c r="O14" s="71">
        <f t="shared" si="0"/>
        <v>37.430691250668467</v>
      </c>
      <c r="P14" s="71">
        <v>847.59291776139878</v>
      </c>
    </row>
    <row r="15" spans="1:16" ht="40.5" x14ac:dyDescent="0.3">
      <c r="A15" s="68">
        <v>5</v>
      </c>
      <c r="B15" s="60" t="s">
        <v>121</v>
      </c>
      <c r="C15" s="70">
        <v>1987</v>
      </c>
      <c r="D15" s="70"/>
      <c r="E15" s="65" t="s">
        <v>90</v>
      </c>
      <c r="F15" s="70">
        <v>12</v>
      </c>
      <c r="G15" s="70">
        <v>1</v>
      </c>
      <c r="H15" s="71">
        <v>4535.8</v>
      </c>
      <c r="I15" s="71">
        <v>3907.5</v>
      </c>
      <c r="J15" s="71">
        <v>3078</v>
      </c>
      <c r="K15" s="72">
        <v>448</v>
      </c>
      <c r="L15" s="70" t="s">
        <v>59</v>
      </c>
      <c r="M15" s="73" t="s">
        <v>78</v>
      </c>
      <c r="N15" s="71">
        <v>206558.78</v>
      </c>
      <c r="O15" s="71">
        <f t="shared" si="0"/>
        <v>45.539657833237797</v>
      </c>
      <c r="P15" s="71">
        <v>688.54108117641863</v>
      </c>
    </row>
    <row r="16" spans="1:16" x14ac:dyDescent="0.25">
      <c r="A16" s="77"/>
      <c r="B16" s="77"/>
      <c r="C16" s="77"/>
      <c r="D16" s="77"/>
      <c r="E16" s="77"/>
    </row>
    <row r="17" spans="1:5" x14ac:dyDescent="0.25">
      <c r="A17" s="77" t="s">
        <v>132</v>
      </c>
      <c r="B17" s="77"/>
      <c r="C17" s="77"/>
      <c r="D17" s="77"/>
      <c r="E17" s="77"/>
    </row>
  </sheetData>
  <mergeCells count="21">
    <mergeCell ref="A9:P9"/>
    <mergeCell ref="O4:O6"/>
    <mergeCell ref="P4:P6"/>
    <mergeCell ref="C5:C7"/>
    <mergeCell ref="D5:D7"/>
    <mergeCell ref="I5:I6"/>
    <mergeCell ref="J5:J6"/>
    <mergeCell ref="H4:H6"/>
    <mergeCell ref="I4:J4"/>
    <mergeCell ref="K4:K6"/>
    <mergeCell ref="L4:L7"/>
    <mergeCell ref="M4:M7"/>
    <mergeCell ref="N4:N6"/>
    <mergeCell ref="A4:A7"/>
    <mergeCell ref="B4:B7"/>
    <mergeCell ref="C4:D4"/>
    <mergeCell ref="J1:P1"/>
    <mergeCell ref="E4:E7"/>
    <mergeCell ref="F4:F7"/>
    <mergeCell ref="G4:G7"/>
    <mergeCell ref="A3:P3"/>
  </mergeCells>
  <pageMargins left="0.7" right="0.7" top="0.75" bottom="0.75" header="0.3" footer="0.3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p_1569_1</vt:lpstr>
      <vt:lpstr>p_1569_2</vt:lpstr>
      <vt:lpstr>p_1569_3</vt:lpstr>
      <vt:lpstr>р_1569_4</vt:lpstr>
      <vt:lpstr>р_1569_5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2020-01-20T08:50:39Z</cp:lastPrinted>
  <dcterms:created xsi:type="dcterms:W3CDTF">2019-04-23T11:05:34Z</dcterms:created>
  <dcterms:modified xsi:type="dcterms:W3CDTF">2020-01-28T07:05:20Z</dcterms:modified>
</cp:coreProperties>
</file>