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428" windowHeight="92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Лист1!$A$1:$I$55</definedName>
  </definedNames>
  <calcPr calcId="124519"/>
</workbook>
</file>

<file path=xl/calcChain.xml><?xml version="1.0" encoding="utf-8"?>
<calcChain xmlns="http://schemas.openxmlformats.org/spreadsheetml/2006/main">
  <c r="E19" i="1"/>
  <c r="F38" s="1"/>
  <c r="C39"/>
  <c r="D46" s="1"/>
  <c r="H38"/>
  <c r="C19"/>
  <c r="D21" s="1"/>
  <c r="E39"/>
  <c r="F47" s="1"/>
  <c r="G50"/>
  <c r="G49"/>
  <c r="G48"/>
  <c r="G47"/>
  <c r="G46"/>
  <c r="G45"/>
  <c r="G44"/>
  <c r="G43"/>
  <c r="G42"/>
  <c r="G41"/>
  <c r="G40"/>
  <c r="H45"/>
  <c r="H44"/>
  <c r="H50"/>
  <c r="H49"/>
  <c r="H48"/>
  <c r="H47"/>
  <c r="H46"/>
  <c r="H43"/>
  <c r="H42"/>
  <c r="H41"/>
  <c r="H40"/>
  <c r="H20"/>
  <c r="H21"/>
  <c r="H22"/>
  <c r="H23"/>
  <c r="H24"/>
  <c r="H25"/>
  <c r="H26"/>
  <c r="H27"/>
  <c r="H28"/>
  <c r="H29"/>
  <c r="H30"/>
  <c r="H31"/>
  <c r="H32"/>
  <c r="H33"/>
  <c r="H35"/>
  <c r="H36"/>
  <c r="H37"/>
  <c r="G20"/>
  <c r="G21"/>
  <c r="G22"/>
  <c r="G23"/>
  <c r="G24"/>
  <c r="G25"/>
  <c r="G26"/>
  <c r="G27"/>
  <c r="G28"/>
  <c r="G29"/>
  <c r="G30"/>
  <c r="G31"/>
  <c r="G32"/>
  <c r="G33"/>
  <c r="G35"/>
  <c r="G36"/>
  <c r="G37"/>
  <c r="D38" l="1"/>
  <c r="F50"/>
  <c r="F36"/>
  <c r="D36"/>
  <c r="F19"/>
  <c r="F35"/>
  <c r="F27"/>
  <c r="F23"/>
  <c r="D27"/>
  <c r="D23"/>
  <c r="D35"/>
  <c r="D19"/>
  <c r="D39"/>
  <c r="F46"/>
  <c r="F42"/>
  <c r="F41"/>
  <c r="F45"/>
  <c r="F49"/>
  <c r="F40"/>
  <c r="F44"/>
  <c r="F48"/>
  <c r="F39"/>
  <c r="F43"/>
  <c r="D44"/>
  <c r="D50"/>
  <c r="H39"/>
  <c r="D40"/>
  <c r="D43"/>
  <c r="D49"/>
  <c r="D45"/>
  <c r="D42"/>
  <c r="D48"/>
  <c r="G39"/>
  <c r="D41"/>
  <c r="D47"/>
  <c r="F22"/>
  <c r="F26"/>
  <c r="F30"/>
  <c r="F33"/>
  <c r="F21"/>
  <c r="F25"/>
  <c r="F29"/>
  <c r="F32"/>
  <c r="F37"/>
  <c r="G19"/>
  <c r="F20"/>
  <c r="F24"/>
  <c r="F28"/>
  <c r="F31"/>
  <c r="H19"/>
  <c r="D22"/>
  <c r="D26"/>
  <c r="D30"/>
  <c r="D33"/>
  <c r="D25"/>
  <c r="D29"/>
  <c r="D32"/>
  <c r="D37"/>
  <c r="D20"/>
  <c r="D24"/>
  <c r="D28"/>
  <c r="D31"/>
</calcChain>
</file>

<file path=xl/sharedStrings.xml><?xml version="1.0" encoding="utf-8"?>
<sst xmlns="http://schemas.openxmlformats.org/spreadsheetml/2006/main" count="108" uniqueCount="94">
  <si>
    <t>Наименование показателя</t>
  </si>
  <si>
    <t>Код</t>
  </si>
  <si>
    <t>Уточненный план на год</t>
  </si>
  <si>
    <t>Показатели исполнения</t>
  </si>
  <si>
    <t>000101</t>
  </si>
  <si>
    <t>000103</t>
  </si>
  <si>
    <t>000105</t>
  </si>
  <si>
    <t>000106</t>
  </si>
  <si>
    <t>000108</t>
  </si>
  <si>
    <t>000100</t>
  </si>
  <si>
    <t>000111</t>
  </si>
  <si>
    <t>000112</t>
  </si>
  <si>
    <t>000113</t>
  </si>
  <si>
    <t>000114</t>
  </si>
  <si>
    <t>000116</t>
  </si>
  <si>
    <t>000200</t>
  </si>
  <si>
    <t>000202</t>
  </si>
  <si>
    <t>0002021</t>
  </si>
  <si>
    <t>0002022</t>
  </si>
  <si>
    <t>0002023</t>
  </si>
  <si>
    <t>0002024</t>
  </si>
  <si>
    <t>Единица измерения: тыс.руб.</t>
  </si>
  <si>
    <t>0100</t>
  </si>
  <si>
    <t>0300</t>
  </si>
  <si>
    <t>0400</t>
  </si>
  <si>
    <t>0500</t>
  </si>
  <si>
    <t>0800</t>
  </si>
  <si>
    <t>1000</t>
  </si>
  <si>
    <t>1100</t>
  </si>
  <si>
    <t>1200</t>
  </si>
  <si>
    <t>1300</t>
  </si>
  <si>
    <t>% исполнения</t>
  </si>
  <si>
    <t>не исполнено</t>
  </si>
  <si>
    <t>Налоговые и неналоговые доходы</t>
  </si>
  <si>
    <t>Налоги на прибыль, доходы</t>
  </si>
  <si>
    <t>x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</si>
  <si>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</si>
  <si>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</si>
  <si>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</si>
  <si>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</si>
  <si>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</si>
  <si>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</si>
  <si>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Штрафы, санкции, возмещение ущерба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</si>
  <si>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</si>
  <si>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</si>
  <si>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Безвозмездные поступления</t>
  </si>
  <si>
    <t>Безвозмездные поступления от других бюджетов бджетной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</si>
  <si>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</si>
  <si>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</si>
  <si>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</si>
  <si>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МБТ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</si>
  <si>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</si>
  <si>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</si>
  <si>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</si>
  <si>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</si>
  <si>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</si>
  <si>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</si>
  <si>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</si>
  <si>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</si>
  <si>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</si>
  <si>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Исп. по доходам А.С. Симонова 3-67-17</t>
  </si>
  <si>
    <t>Исп. по расходам В.Н. Милованова 3-67-17</t>
  </si>
  <si>
    <t>Доля в общем объеме доходов (расходов), %</t>
  </si>
  <si>
    <t>Охрана окружающей среды</t>
  </si>
  <si>
    <t>0600</t>
  </si>
  <si>
    <t>Образование</t>
  </si>
  <si>
    <t>0700</t>
  </si>
  <si>
    <t>II     Всего расходов:</t>
  </si>
  <si>
    <t>I        Всего доходов</t>
  </si>
  <si>
    <t>ПОЯСНИТЕЛЬНАЯ ЗАПИСКА</t>
  </si>
  <si>
    <t xml:space="preserve"> к постановлению администрации </t>
  </si>
  <si>
    <t xml:space="preserve"> ЗАТО г.Радужный Владимирской области </t>
  </si>
  <si>
    <t xml:space="preserve"> к отчету об исполнении бюджета ЗАТО г.Радужный Владимирской области </t>
  </si>
  <si>
    <t>Таблица</t>
  </si>
  <si>
    <t>Причины отклонений (больше 5%) от планового процента исполнения</t>
  </si>
  <si>
    <t>Приложение №13</t>
  </si>
  <si>
    <t>М.Л.Семенович</t>
  </si>
  <si>
    <t>Возврат остатков субсидий, субвенций и иных межбюджетных трансфертов</t>
  </si>
  <si>
    <t>0002196</t>
  </si>
  <si>
    <t>за 1 полугодие 2019 года</t>
  </si>
  <si>
    <t xml:space="preserve">           Основные характеристики бюджета ЗАТО г.Радужный Владимирской области на 2019 год определены решением Совета народных депутатов ЗАТО г.Радужный Владимирской области от 10.12.2018 года № 19/101 «Об   утверждении бюджета ЗАТО г.Радужный Владимирской области на 2019 год и на  плановый период 2020 и 2021 годов» (в действующей по состоянию на 01.07.2019 года редакции от 29.04.2019 года № 6/31).</t>
  </si>
  <si>
    <t xml:space="preserve">          Сложившаяся по состоянию на 01.07.2019 года структура доходной и расходной части бюджета города, а также анализ показателей исполнения бюджета города приведены в таблице.</t>
  </si>
  <si>
    <t xml:space="preserve">           Плановый процент исполнения бюджета за 1 полугодия 2019 года - 45%.</t>
  </si>
  <si>
    <t>Исполнение на 01.07.2019</t>
  </si>
  <si>
    <t>И.о. начальника финансового управления</t>
  </si>
  <si>
    <t xml:space="preserve">расширение производства, рост численности в ООО «Владимирский Стандарт» </t>
  </si>
  <si>
    <t>продажа квартиры</t>
  </si>
  <si>
    <t>уточняются по факту поступления</t>
  </si>
  <si>
    <t>оплата работ по факту, на основании актов выполненных работ</t>
  </si>
  <si>
    <t>оплата работ по факту, на основании актов выполненных работ, поэтапная оплата работ в соответствии с условиями заключенных государственных контрактов</t>
  </si>
  <si>
    <t>отсутствие потребности в расходах по обслуживанию муниципального долга</t>
  </si>
  <si>
    <t xml:space="preserve">           Исполнение за 1 полугодие текущего года составило по доходам – 356 338,13 тыс. рублей, по расходам –  330 123,35 тыс. рублей. По итогам исполнения бюджета ЗАТО г.Радужный Владимрской области за 1 полугодие 2019 года образовался профицит в размере 26214,78 тыс. руб.</t>
  </si>
  <si>
    <t xml:space="preserve">           Общий объем доходов в бюджете ЗАТО г.Радужный Владимирской области на 2019 год предусмотрен в сумме 641 638,12 тыс. рублей, расходов в сумме 682 111,09  тыс. рублей, дефицит - 42 299,94 тыс. рублей.</t>
  </si>
  <si>
    <t>от 22.07.2019г. № 973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</si>
</sst>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4" fillId="0" borderId="1">
      <alignment horizontal="center" vertical="center" wrapText="1"/>
    </xf>
    <xf numFmtId="49" fontId="5" fillId="0" borderId="1">
      <alignment horizontal="left" vertical="top" shrinkToFit="1"/>
    </xf>
    <xf numFmtId="4" fontId="5" fillId="2" borderId="1">
      <alignment horizontal="right" vertical="top" shrinkToFit="1"/>
    </xf>
    <xf numFmtId="0" fontId="4" fillId="0" borderId="1">
      <alignment horizontal="left" vertical="top" wrapText="1"/>
    </xf>
    <xf numFmtId="49" fontId="4" fillId="0" borderId="1">
      <alignment horizontal="center" vertical="top" shrinkToFit="1"/>
    </xf>
    <xf numFmtId="4" fontId="5" fillId="3" borderId="1">
      <alignment horizontal="right" vertical="top" shrinkToFit="1"/>
    </xf>
    <xf numFmtId="0" fontId="4" fillId="0" borderId="0"/>
    <xf numFmtId="49" fontId="4" fillId="0" borderId="1">
      <alignment horizontal="center" vertical="top" shrinkToFit="1"/>
    </xf>
    <xf numFmtId="4" fontId="5" fillId="3" borderId="1">
      <alignment horizontal="right" vertical="top" shrinkToFit="1"/>
    </xf>
  </cellStyleXfs>
  <cellXfs count="45">
    <xf numFmtId="0" fontId="0" fillId="0" borderId="0" xfId="0"/>
    <xf numFmtId="0" fontId="3" fillId="0" borderId="0" xfId="1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7" fillId="0" borderId="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>
      <alignment vertical="center"/>
    </xf>
    <xf numFmtId="4" fontId="6" fillId="0" borderId="0" xfId="0" applyNumberFormat="1" applyFont="1" applyFill="1" applyAlignment="1" applyProtection="1">
      <alignment vertical="center"/>
      <protection locked="0"/>
    </xf>
    <xf numFmtId="4" fontId="2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3" fillId="0" borderId="0" xfId="1" applyNumberFormat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49" fontId="16" fillId="0" borderId="2" xfId="3" applyNumberFormat="1" applyFont="1" applyFill="1" applyBorder="1" applyAlignment="1" applyProtection="1">
      <alignment vertical="center" shrinkToFit="1"/>
    </xf>
    <xf numFmtId="4" fontId="17" fillId="0" borderId="2" xfId="4" applyNumberFormat="1" applyFont="1" applyFill="1" applyBorder="1" applyAlignment="1" applyProtection="1">
      <alignment horizontal="right" vertical="center" shrinkToFit="1"/>
    </xf>
    <xf numFmtId="4" fontId="16" fillId="0" borderId="2" xfId="4" applyNumberFormat="1" applyFont="1" applyFill="1" applyBorder="1" applyAlignment="1" applyProtection="1">
      <alignment horizontal="right" vertical="center" shrinkToFit="1"/>
    </xf>
    <xf numFmtId="0" fontId="15" fillId="0" borderId="2" xfId="5" applyNumberFormat="1" applyFont="1" applyFill="1" applyBorder="1" applyAlignment="1" applyProtection="1">
      <alignment horizontal="left" vertical="center" wrapText="1"/>
    </xf>
    <xf numFmtId="49" fontId="15" fillId="0" borderId="2" xfId="6" applyNumberFormat="1" applyFont="1" applyFill="1" applyBorder="1" applyAlignment="1" applyProtection="1">
      <alignment horizontal="center" vertical="center" shrinkToFit="1"/>
    </xf>
    <xf numFmtId="4" fontId="14" fillId="0" borderId="2" xfId="4" applyNumberFormat="1" applyFont="1" applyFill="1" applyBorder="1" applyAlignment="1" applyProtection="1">
      <alignment horizontal="right" vertical="center" shrinkToFit="1"/>
    </xf>
    <xf numFmtId="4" fontId="15" fillId="0" borderId="2" xfId="4" applyNumberFormat="1" applyFont="1" applyFill="1" applyBorder="1" applyAlignment="1" applyProtection="1">
      <alignment horizontal="right" vertical="center" shrinkToFit="1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5" fillId="0" borderId="2" xfId="7" applyNumberFormat="1" applyFont="1" applyFill="1" applyBorder="1" applyAlignment="1" applyProtection="1">
      <alignment vertical="center" wrapText="1"/>
    </xf>
    <xf numFmtId="49" fontId="15" fillId="0" borderId="2" xfId="9" applyNumberFormat="1" applyFont="1" applyFill="1" applyBorder="1" applyAlignment="1" applyProtection="1">
      <alignment horizontal="center" vertical="center" shrinkToFit="1"/>
    </xf>
    <xf numFmtId="4" fontId="15" fillId="0" borderId="2" xfId="10" applyNumberFormat="1" applyFont="1" applyFill="1" applyBorder="1" applyAlignment="1" applyProtection="1">
      <alignment horizontal="right" vertical="center" shrinkToFit="1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justify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1" applyNumberFormat="1" applyFont="1" applyFill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justify" wrapText="1"/>
      <protection locked="0"/>
    </xf>
    <xf numFmtId="0" fontId="15" fillId="0" borderId="2" xfId="2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 applyProtection="1">
      <alignment horizontal="right" vertical="center" wrapText="1"/>
    </xf>
  </cellXfs>
  <cellStyles count="11">
    <cellStyle name="xl27" xfId="2"/>
    <cellStyle name="xl29" xfId="6"/>
    <cellStyle name="xl31" xfId="9"/>
    <cellStyle name="xl34" xfId="3"/>
    <cellStyle name="xl35" xfId="4"/>
    <cellStyle name="xl37" xfId="8"/>
    <cellStyle name="xl39" xfId="5"/>
    <cellStyle name="xl40" xfId="7"/>
    <cellStyle name="xl41" xfId="10"/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5"/>
  <sheetViews>
    <sheetView tabSelected="1" view="pageBreakPreview" zoomScale="60" zoomScaleNormal="70" workbookViewId="0">
      <selection activeCell="F5" sqref="F5"/>
    </sheetView>
  </sheetViews>
  <sheetFormatPr defaultColWidth="8.88671875" defaultRowHeight="18"/>
  <cols>
    <col min="1" max="1" width="26.6640625" style="2" customWidth="1"/>
    <col min="2" max="2" width="11.5546875" style="2" bestFit="1" customWidth="1"/>
    <col min="3" max="6" width="15.6640625" style="2" customWidth="1"/>
    <col min="7" max="7" width="9" style="2" customWidth="1"/>
    <col min="8" max="8" width="15.109375" style="2" bestFit="1" customWidth="1"/>
    <col min="9" max="9" width="26.44140625" style="3" customWidth="1"/>
    <col min="10" max="10" width="8.88671875" style="2"/>
    <col min="11" max="11" width="11.44140625" style="2" bestFit="1" customWidth="1"/>
    <col min="12" max="13" width="8.88671875" style="2"/>
    <col min="14" max="14" width="14.109375" style="2" bestFit="1" customWidth="1"/>
    <col min="15" max="16384" width="8.88671875" style="2"/>
  </cols>
  <sheetData>
    <row r="1" spans="1:9" ht="18" customHeight="1">
      <c r="A1" s="6"/>
      <c r="B1" s="6"/>
      <c r="C1" s="42"/>
      <c r="D1" s="7"/>
      <c r="E1" s="7"/>
      <c r="F1" s="39" t="s">
        <v>75</v>
      </c>
      <c r="G1" s="39"/>
      <c r="H1" s="39"/>
      <c r="I1" s="39"/>
    </row>
    <row r="2" spans="1:9" ht="18" customHeight="1">
      <c r="A2" s="8"/>
      <c r="B2" s="6"/>
      <c r="C2" s="42"/>
      <c r="D2" s="7"/>
      <c r="E2" s="7"/>
      <c r="F2" s="39" t="s">
        <v>70</v>
      </c>
      <c r="G2" s="39"/>
      <c r="H2" s="39"/>
      <c r="I2" s="39"/>
    </row>
    <row r="3" spans="1:9" ht="18" customHeight="1">
      <c r="A3" s="8"/>
      <c r="B3" s="6"/>
      <c r="C3" s="42"/>
      <c r="D3" s="7"/>
      <c r="E3" s="7"/>
      <c r="F3" s="39" t="s">
        <v>71</v>
      </c>
      <c r="G3" s="39"/>
      <c r="H3" s="39"/>
      <c r="I3" s="39"/>
    </row>
    <row r="4" spans="1:9" ht="18" customHeight="1">
      <c r="A4" s="8"/>
      <c r="B4" s="6"/>
      <c r="C4" s="42"/>
      <c r="D4" s="7"/>
      <c r="E4" s="7"/>
      <c r="F4" s="39" t="s">
        <v>93</v>
      </c>
      <c r="G4" s="39"/>
      <c r="H4" s="39"/>
      <c r="I4" s="39"/>
    </row>
    <row r="5" spans="1:9" ht="18" customHeight="1">
      <c r="A5" s="8"/>
      <c r="B5" s="6"/>
      <c r="C5" s="7"/>
      <c r="D5" s="7"/>
      <c r="E5" s="7"/>
      <c r="F5" s="1"/>
      <c r="G5" s="1"/>
      <c r="H5" s="1"/>
      <c r="I5" s="1"/>
    </row>
    <row r="6" spans="1:9">
      <c r="A6" s="38" t="s">
        <v>69</v>
      </c>
      <c r="B6" s="38"/>
      <c r="C6" s="38"/>
      <c r="D6" s="38"/>
      <c r="E6" s="38"/>
      <c r="F6" s="38"/>
      <c r="G6" s="38"/>
      <c r="H6" s="38"/>
      <c r="I6" s="38"/>
    </row>
    <row r="7" spans="1:9">
      <c r="A7" s="38" t="s">
        <v>72</v>
      </c>
      <c r="B7" s="38"/>
      <c r="C7" s="38"/>
      <c r="D7" s="38"/>
      <c r="E7" s="38"/>
      <c r="F7" s="38"/>
      <c r="G7" s="38"/>
      <c r="H7" s="38"/>
      <c r="I7" s="38"/>
    </row>
    <row r="8" spans="1:9">
      <c r="B8" s="15"/>
      <c r="C8" s="16"/>
      <c r="D8" s="16"/>
      <c r="E8" s="17" t="s">
        <v>79</v>
      </c>
      <c r="F8" s="16"/>
      <c r="H8" s="14"/>
      <c r="I8" s="14"/>
    </row>
    <row r="9" spans="1:9" s="5" customFormat="1" ht="88.5" customHeight="1">
      <c r="A9" s="40" t="s">
        <v>80</v>
      </c>
      <c r="B9" s="40"/>
      <c r="C9" s="40"/>
      <c r="D9" s="40"/>
      <c r="E9" s="40"/>
      <c r="F9" s="40"/>
      <c r="G9" s="40"/>
      <c r="H9" s="40"/>
      <c r="I9" s="40"/>
    </row>
    <row r="10" spans="1:9" s="3" customFormat="1" ht="44.25" customHeight="1">
      <c r="A10" s="37" t="s">
        <v>92</v>
      </c>
      <c r="B10" s="37"/>
      <c r="C10" s="37"/>
      <c r="D10" s="37"/>
      <c r="E10" s="37"/>
      <c r="F10" s="37"/>
      <c r="G10" s="37"/>
      <c r="H10" s="37"/>
      <c r="I10" s="37"/>
    </row>
    <row r="11" spans="1:9" s="3" customFormat="1" ht="38.25" customHeight="1">
      <c r="A11" s="37" t="s">
        <v>91</v>
      </c>
      <c r="B11" s="37"/>
      <c r="C11" s="37"/>
      <c r="D11" s="37"/>
      <c r="E11" s="37"/>
      <c r="F11" s="37"/>
      <c r="G11" s="37"/>
      <c r="H11" s="37"/>
      <c r="I11" s="37"/>
    </row>
    <row r="12" spans="1:9" ht="39.75" customHeight="1">
      <c r="A12" s="37" t="s">
        <v>81</v>
      </c>
      <c r="B12" s="37"/>
      <c r="C12" s="37"/>
      <c r="D12" s="37"/>
      <c r="E12" s="37"/>
      <c r="F12" s="37"/>
      <c r="G12" s="37"/>
      <c r="H12" s="37"/>
      <c r="I12" s="37"/>
    </row>
    <row r="13" spans="1:9">
      <c r="A13" s="37" t="s">
        <v>82</v>
      </c>
      <c r="B13" s="37"/>
      <c r="C13" s="37"/>
      <c r="D13" s="37"/>
      <c r="E13" s="37"/>
      <c r="F13" s="37"/>
      <c r="G13" s="37"/>
      <c r="H13" s="37"/>
      <c r="I13" s="37"/>
    </row>
    <row r="14" spans="1:9" ht="21">
      <c r="A14" s="9"/>
      <c r="B14" s="9"/>
      <c r="C14" s="9"/>
      <c r="D14" s="9"/>
      <c r="E14" s="8"/>
      <c r="F14" s="8"/>
      <c r="G14" s="8"/>
      <c r="H14" s="8"/>
      <c r="I14" s="36" t="s">
        <v>73</v>
      </c>
    </row>
    <row r="15" spans="1:9">
      <c r="A15" s="18"/>
      <c r="B15" s="19"/>
      <c r="C15" s="20"/>
      <c r="D15" s="20"/>
      <c r="E15" s="20"/>
      <c r="F15" s="20"/>
      <c r="G15" s="20"/>
      <c r="H15" s="44" t="s">
        <v>21</v>
      </c>
      <c r="I15" s="44"/>
    </row>
    <row r="16" spans="1:9">
      <c r="A16" s="41" t="s">
        <v>0</v>
      </c>
      <c r="B16" s="41" t="s">
        <v>1</v>
      </c>
      <c r="C16" s="41" t="s">
        <v>2</v>
      </c>
      <c r="D16" s="41" t="s">
        <v>62</v>
      </c>
      <c r="E16" s="41" t="s">
        <v>83</v>
      </c>
      <c r="F16" s="41" t="s">
        <v>62</v>
      </c>
      <c r="G16" s="43" t="s">
        <v>3</v>
      </c>
      <c r="H16" s="43"/>
      <c r="I16" s="43" t="s">
        <v>74</v>
      </c>
    </row>
    <row r="17" spans="1:14" ht="46.8">
      <c r="A17" s="41"/>
      <c r="B17" s="41"/>
      <c r="C17" s="41"/>
      <c r="D17" s="41"/>
      <c r="E17" s="41"/>
      <c r="F17" s="41"/>
      <c r="G17" s="21" t="s">
        <v>31</v>
      </c>
      <c r="H17" s="21" t="s">
        <v>32</v>
      </c>
      <c r="I17" s="43"/>
    </row>
    <row r="18" spans="1:14">
      <c r="A18" s="22">
        <v>1</v>
      </c>
      <c r="B18" s="22">
        <v>2</v>
      </c>
      <c r="C18" s="22">
        <v>3</v>
      </c>
      <c r="D18" s="22">
        <v>4</v>
      </c>
      <c r="E18" s="22">
        <v>5</v>
      </c>
      <c r="F18" s="22">
        <v>6</v>
      </c>
      <c r="G18" s="21">
        <v>7</v>
      </c>
      <c r="H18" s="21">
        <v>8</v>
      </c>
      <c r="I18" s="21">
        <v>9</v>
      </c>
    </row>
    <row r="19" spans="1:14" s="4" customFormat="1" ht="17.399999999999999">
      <c r="A19" s="23" t="s">
        <v>68</v>
      </c>
      <c r="B19" s="23"/>
      <c r="C19" s="24">
        <f>C20+C31</f>
        <v>641638.12</v>
      </c>
      <c r="D19" s="24">
        <f t="shared" ref="D19:D28" si="0">C19/$C$19*100</f>
        <v>100</v>
      </c>
      <c r="E19" s="24">
        <f>E20+E32+E38</f>
        <v>356338.13</v>
      </c>
      <c r="F19" s="24">
        <f t="shared" ref="F19:F28" si="1">E19/$E$19*100</f>
        <v>100</v>
      </c>
      <c r="G19" s="25">
        <f t="shared" ref="G19:G37" si="2">E19/C19*100</f>
        <v>55.535685753832709</v>
      </c>
      <c r="H19" s="25">
        <f t="shared" ref="H19:H38" si="3">E19-C19</f>
        <v>-285299.99</v>
      </c>
      <c r="I19" s="21" t="s">
        <v>35</v>
      </c>
      <c r="K19" s="10"/>
      <c r="M19" s="10"/>
      <c r="N19" s="10"/>
    </row>
    <row r="20" spans="1:14" ht="31.2">
      <c r="A20" s="26" t="s">
        <v>33</v>
      </c>
      <c r="B20" s="27" t="s">
        <v>9</v>
      </c>
      <c r="C20" s="28">
        <v>114450.88</v>
      </c>
      <c r="D20" s="28">
        <f t="shared" si="0"/>
        <v>17.837294330330625</v>
      </c>
      <c r="E20" s="28">
        <v>61542.45</v>
      </c>
      <c r="F20" s="28">
        <f t="shared" si="1"/>
        <v>17.270801190992387</v>
      </c>
      <c r="G20" s="29">
        <f t="shared" si="2"/>
        <v>53.771932553074301</v>
      </c>
      <c r="H20" s="29">
        <f t="shared" si="3"/>
        <v>-52908.430000000008</v>
      </c>
      <c r="I20" s="21" t="s">
        <v>35</v>
      </c>
      <c r="K20" s="10"/>
      <c r="L20" s="4"/>
      <c r="M20" s="10"/>
      <c r="N20" s="10"/>
    </row>
    <row r="21" spans="1:14" ht="78">
      <c r="A21" s="26" t="s">
        <v>34</v>
      </c>
      <c r="B21" s="27" t="s">
        <v>4</v>
      </c>
      <c r="C21" s="28">
        <v>62078</v>
      </c>
      <c r="D21" s="28">
        <f t="shared" si="0"/>
        <v>9.6749239275247554</v>
      </c>
      <c r="E21" s="28">
        <v>33501.589999999997</v>
      </c>
      <c r="F21" s="28">
        <f t="shared" si="1"/>
        <v>9.4016292895739202</v>
      </c>
      <c r="G21" s="29">
        <f t="shared" si="2"/>
        <v>53.966928702599951</v>
      </c>
      <c r="H21" s="29">
        <f t="shared" si="3"/>
        <v>-28576.410000000003</v>
      </c>
      <c r="I21" s="30" t="s">
        <v>85</v>
      </c>
      <c r="K21" s="4"/>
      <c r="L21" s="4"/>
      <c r="M21" s="4"/>
      <c r="N21" s="10"/>
    </row>
    <row r="22" spans="1:14" ht="78">
      <c r="A22" s="26" t="s">
        <v>36</v>
      </c>
      <c r="B22" s="27" t="s">
        <v>5</v>
      </c>
      <c r="C22" s="28">
        <v>1220</v>
      </c>
      <c r="D22" s="28">
        <f t="shared" si="0"/>
        <v>0.1901383290631174</v>
      </c>
      <c r="E22" s="28">
        <v>643.75</v>
      </c>
      <c r="F22" s="28">
        <f t="shared" si="1"/>
        <v>0.18065706299800136</v>
      </c>
      <c r="G22" s="29">
        <f t="shared" si="2"/>
        <v>52.766393442622949</v>
      </c>
      <c r="H22" s="29">
        <f t="shared" si="3"/>
        <v>-576.25</v>
      </c>
      <c r="I22" s="30" t="s">
        <v>87</v>
      </c>
      <c r="K22" s="4"/>
      <c r="L22" s="4"/>
      <c r="M22" s="4"/>
      <c r="N22" s="10"/>
    </row>
    <row r="23" spans="1:14" ht="31.2">
      <c r="A23" s="26" t="s">
        <v>37</v>
      </c>
      <c r="B23" s="27" t="s">
        <v>6</v>
      </c>
      <c r="C23" s="28">
        <v>7663.8</v>
      </c>
      <c r="D23" s="28">
        <f t="shared" si="0"/>
        <v>1.1944115789130485</v>
      </c>
      <c r="E23" s="28">
        <v>3749.67</v>
      </c>
      <c r="F23" s="28">
        <f t="shared" si="1"/>
        <v>1.052278632095869</v>
      </c>
      <c r="G23" s="29">
        <f t="shared" si="2"/>
        <v>48.927033586471467</v>
      </c>
      <c r="H23" s="29">
        <f t="shared" si="3"/>
        <v>-3914.13</v>
      </c>
      <c r="I23" s="30"/>
      <c r="K23" s="4"/>
      <c r="L23" s="4"/>
      <c r="M23" s="4"/>
      <c r="N23" s="10"/>
    </row>
    <row r="24" spans="1:14">
      <c r="A24" s="26" t="s">
        <v>38</v>
      </c>
      <c r="B24" s="27" t="s">
        <v>7</v>
      </c>
      <c r="C24" s="28">
        <v>16010</v>
      </c>
      <c r="D24" s="28">
        <f t="shared" si="0"/>
        <v>2.4951759412299257</v>
      </c>
      <c r="E24" s="28">
        <v>6793.18</v>
      </c>
      <c r="F24" s="28">
        <f t="shared" si="1"/>
        <v>1.9063859374240977</v>
      </c>
      <c r="G24" s="29">
        <f t="shared" si="2"/>
        <v>42.430855715178019</v>
      </c>
      <c r="H24" s="29">
        <f t="shared" si="3"/>
        <v>-9216.82</v>
      </c>
      <c r="I24" s="30"/>
      <c r="K24" s="4"/>
      <c r="L24" s="4"/>
      <c r="M24" s="4"/>
      <c r="N24" s="10"/>
    </row>
    <row r="25" spans="1:14" ht="82.5" customHeight="1">
      <c r="A25" s="26" t="s">
        <v>39</v>
      </c>
      <c r="B25" s="27" t="s">
        <v>8</v>
      </c>
      <c r="C25" s="28">
        <v>753</v>
      </c>
      <c r="D25" s="28">
        <f t="shared" si="0"/>
        <v>0.11735587031518639</v>
      </c>
      <c r="E25" s="28">
        <v>385.83</v>
      </c>
      <c r="F25" s="28">
        <f t="shared" si="1"/>
        <v>0.10827637221983513</v>
      </c>
      <c r="G25" s="29">
        <f t="shared" si="2"/>
        <v>51.239043824701191</v>
      </c>
      <c r="H25" s="29">
        <f t="shared" si="3"/>
        <v>-367.17</v>
      </c>
      <c r="I25" s="30"/>
      <c r="K25" s="4"/>
      <c r="L25" s="4"/>
      <c r="M25" s="4"/>
      <c r="N25" s="10"/>
    </row>
    <row r="26" spans="1:14" ht="78">
      <c r="A26" s="26" t="s">
        <v>40</v>
      </c>
      <c r="B26" s="27" t="s">
        <v>10</v>
      </c>
      <c r="C26" s="28">
        <v>14908.5</v>
      </c>
      <c r="D26" s="28">
        <f t="shared" si="0"/>
        <v>2.323505966260234</v>
      </c>
      <c r="E26" s="28">
        <v>8981.08</v>
      </c>
      <c r="F26" s="28">
        <f t="shared" si="1"/>
        <v>2.5203814141360623</v>
      </c>
      <c r="G26" s="29">
        <f t="shared" si="2"/>
        <v>60.241338833551325</v>
      </c>
      <c r="H26" s="29">
        <f t="shared" si="3"/>
        <v>-5927.42</v>
      </c>
      <c r="I26" s="30" t="s">
        <v>87</v>
      </c>
      <c r="K26" s="4"/>
      <c r="L26" s="4"/>
      <c r="M26" s="4"/>
      <c r="N26" s="10"/>
    </row>
    <row r="27" spans="1:14" ht="31.2">
      <c r="A27" s="26" t="s">
        <v>41</v>
      </c>
      <c r="B27" s="27" t="s">
        <v>11</v>
      </c>
      <c r="C27" s="28">
        <v>553.36</v>
      </c>
      <c r="D27" s="28">
        <f t="shared" si="0"/>
        <v>8.6241758828169368E-2</v>
      </c>
      <c r="E27" s="28">
        <v>754.08</v>
      </c>
      <c r="F27" s="28">
        <f t="shared" si="1"/>
        <v>0.21161922806296368</v>
      </c>
      <c r="G27" s="29">
        <f t="shared" si="2"/>
        <v>136.27295070117103</v>
      </c>
      <c r="H27" s="29">
        <f t="shared" si="3"/>
        <v>200.72000000000003</v>
      </c>
      <c r="I27" s="30" t="s">
        <v>87</v>
      </c>
      <c r="K27" s="4"/>
      <c r="L27" s="4"/>
      <c r="M27" s="4"/>
      <c r="N27" s="10"/>
    </row>
    <row r="28" spans="1:14" ht="62.4">
      <c r="A28" s="26" t="s">
        <v>43</v>
      </c>
      <c r="B28" s="27" t="s">
        <v>12</v>
      </c>
      <c r="C28" s="28">
        <v>8932.07</v>
      </c>
      <c r="D28" s="28">
        <f t="shared" si="0"/>
        <v>1.3920728400613105</v>
      </c>
      <c r="E28" s="28">
        <v>4508.99</v>
      </c>
      <c r="F28" s="28">
        <f t="shared" si="1"/>
        <v>1.2653683735725951</v>
      </c>
      <c r="G28" s="29">
        <f t="shared" si="2"/>
        <v>50.480907561181219</v>
      </c>
      <c r="H28" s="29">
        <f t="shared" si="3"/>
        <v>-4423.08</v>
      </c>
      <c r="I28" s="30"/>
      <c r="K28" s="4"/>
      <c r="L28" s="4"/>
      <c r="M28" s="4"/>
      <c r="N28" s="10"/>
    </row>
    <row r="29" spans="1:14" ht="46.8">
      <c r="A29" s="26" t="s">
        <v>44</v>
      </c>
      <c r="B29" s="27" t="s">
        <v>13</v>
      </c>
      <c r="C29" s="28">
        <v>1000</v>
      </c>
      <c r="D29" s="28">
        <f t="shared" ref="D29:D38" si="4">C29/$C$19*100</f>
        <v>0.15585108939599787</v>
      </c>
      <c r="E29" s="28">
        <v>1297</v>
      </c>
      <c r="F29" s="28">
        <f t="shared" ref="F29:F38" si="5">E29/$E$19*100</f>
        <v>0.36398013313927419</v>
      </c>
      <c r="G29" s="29">
        <f t="shared" si="2"/>
        <v>129.69999999999999</v>
      </c>
      <c r="H29" s="29">
        <f t="shared" si="3"/>
        <v>297</v>
      </c>
      <c r="I29" s="30" t="s">
        <v>86</v>
      </c>
      <c r="K29" s="4"/>
      <c r="L29" s="4"/>
      <c r="M29" s="4"/>
      <c r="N29" s="10"/>
    </row>
    <row r="30" spans="1:14" ht="31.2">
      <c r="A30" s="26" t="s">
        <v>42</v>
      </c>
      <c r="B30" s="27" t="s">
        <v>14</v>
      </c>
      <c r="C30" s="28">
        <v>1332.15</v>
      </c>
      <c r="D30" s="28">
        <f t="shared" si="4"/>
        <v>0.20761702873887855</v>
      </c>
      <c r="E30" s="28">
        <v>927.28</v>
      </c>
      <c r="F30" s="28">
        <f t="shared" si="5"/>
        <v>0.26022474776976573</v>
      </c>
      <c r="G30" s="29">
        <f t="shared" si="2"/>
        <v>69.607776902000523</v>
      </c>
      <c r="H30" s="29">
        <f t="shared" si="3"/>
        <v>-404.87000000000012</v>
      </c>
      <c r="I30" s="30" t="s">
        <v>87</v>
      </c>
      <c r="K30" s="4"/>
      <c r="L30" s="4"/>
      <c r="M30" s="4"/>
      <c r="N30" s="10"/>
    </row>
    <row r="31" spans="1:14" ht="31.2">
      <c r="A31" s="26" t="s">
        <v>45</v>
      </c>
      <c r="B31" s="27" t="s">
        <v>15</v>
      </c>
      <c r="C31" s="28">
        <v>527187.24</v>
      </c>
      <c r="D31" s="28">
        <f t="shared" si="4"/>
        <v>82.162705669669378</v>
      </c>
      <c r="E31" s="28">
        <v>294795.68</v>
      </c>
      <c r="F31" s="28">
        <f t="shared" si="5"/>
        <v>82.729198809007613</v>
      </c>
      <c r="G31" s="29">
        <f t="shared" si="2"/>
        <v>55.918591656353442</v>
      </c>
      <c r="H31" s="29">
        <f t="shared" si="3"/>
        <v>-232391.56</v>
      </c>
      <c r="I31" s="21" t="s">
        <v>35</v>
      </c>
      <c r="K31" s="10"/>
      <c r="L31" s="4"/>
      <c r="M31" s="10"/>
      <c r="N31" s="10"/>
    </row>
    <row r="32" spans="1:14" ht="78">
      <c r="A32" s="26" t="s">
        <v>46</v>
      </c>
      <c r="B32" s="27" t="s">
        <v>16</v>
      </c>
      <c r="C32" s="28">
        <v>527187.24</v>
      </c>
      <c r="D32" s="28">
        <f t="shared" si="4"/>
        <v>82.162705669669378</v>
      </c>
      <c r="E32" s="28">
        <v>294801.15999999997</v>
      </c>
      <c r="F32" s="28">
        <f t="shared" si="5"/>
        <v>82.730736674180775</v>
      </c>
      <c r="G32" s="29">
        <f t="shared" si="2"/>
        <v>55.919631135230055</v>
      </c>
      <c r="H32" s="29">
        <f t="shared" si="3"/>
        <v>-232386.08000000002</v>
      </c>
      <c r="I32" s="21" t="s">
        <v>35</v>
      </c>
      <c r="K32" s="4"/>
      <c r="L32" s="4"/>
      <c r="M32" s="4"/>
      <c r="N32" s="10"/>
    </row>
    <row r="33" spans="1:16" ht="46.8">
      <c r="A33" s="26" t="s">
        <v>47</v>
      </c>
      <c r="B33" s="27" t="s">
        <v>17</v>
      </c>
      <c r="C33" s="28">
        <v>304434</v>
      </c>
      <c r="D33" s="28">
        <f t="shared" si="4"/>
        <v>47.446370549181211</v>
      </c>
      <c r="E33" s="28">
        <v>155334</v>
      </c>
      <c r="F33" s="28">
        <f t="shared" si="5"/>
        <v>43.591742483466476</v>
      </c>
      <c r="G33" s="29">
        <f t="shared" si="2"/>
        <v>51.023867242160861</v>
      </c>
      <c r="H33" s="29">
        <f t="shared" si="3"/>
        <v>-149100</v>
      </c>
      <c r="I33" s="21" t="s">
        <v>35</v>
      </c>
      <c r="K33" s="4"/>
      <c r="L33" s="4"/>
      <c r="M33" s="4"/>
      <c r="N33" s="10"/>
    </row>
    <row r="34" spans="1:16">
      <c r="A34" s="22">
        <v>1</v>
      </c>
      <c r="B34" s="22">
        <v>2</v>
      </c>
      <c r="C34" s="22">
        <v>3</v>
      </c>
      <c r="D34" s="22">
        <v>4</v>
      </c>
      <c r="E34" s="22">
        <v>5</v>
      </c>
      <c r="F34" s="22">
        <v>6</v>
      </c>
      <c r="G34" s="21">
        <v>7</v>
      </c>
      <c r="H34" s="21">
        <v>8</v>
      </c>
      <c r="I34" s="21">
        <v>9</v>
      </c>
      <c r="K34" s="4"/>
      <c r="L34" s="4"/>
      <c r="M34" s="4"/>
      <c r="N34" s="10"/>
    </row>
    <row r="35" spans="1:16" ht="78">
      <c r="A35" s="26" t="s">
        <v>48</v>
      </c>
      <c r="B35" s="27" t="s">
        <v>18</v>
      </c>
      <c r="C35" s="28">
        <v>41175.74</v>
      </c>
      <c r="D35" s="28">
        <f t="shared" si="4"/>
        <v>6.4172839356863642</v>
      </c>
      <c r="E35" s="28">
        <v>13302.9</v>
      </c>
      <c r="F35" s="28">
        <f t="shared" si="5"/>
        <v>3.7332238343395918</v>
      </c>
      <c r="G35" s="29">
        <f t="shared" si="2"/>
        <v>32.307616086559712</v>
      </c>
      <c r="H35" s="29">
        <f t="shared" si="3"/>
        <v>-27872.839999999997</v>
      </c>
      <c r="I35" s="21" t="s">
        <v>35</v>
      </c>
      <c r="K35" s="4"/>
      <c r="L35" s="4"/>
      <c r="M35" s="4"/>
      <c r="N35" s="10"/>
    </row>
    <row r="36" spans="1:16" ht="78">
      <c r="A36" s="26" t="s">
        <v>49</v>
      </c>
      <c r="B36" s="27" t="s">
        <v>19</v>
      </c>
      <c r="C36" s="28">
        <v>164723.6</v>
      </c>
      <c r="D36" s="28">
        <f t="shared" si="4"/>
        <v>25.672352509230596</v>
      </c>
      <c r="E36" s="28">
        <v>115310.36</v>
      </c>
      <c r="F36" s="28">
        <f t="shared" si="5"/>
        <v>32.359815100337421</v>
      </c>
      <c r="G36" s="29">
        <f t="shared" si="2"/>
        <v>70.002331177803299</v>
      </c>
      <c r="H36" s="29">
        <f t="shared" si="3"/>
        <v>-49413.240000000005</v>
      </c>
      <c r="I36" s="21" t="s">
        <v>35</v>
      </c>
      <c r="K36" s="4"/>
      <c r="L36" s="4"/>
      <c r="M36" s="4"/>
      <c r="N36" s="10"/>
    </row>
    <row r="37" spans="1:16">
      <c r="A37" s="26" t="s">
        <v>50</v>
      </c>
      <c r="B37" s="27" t="s">
        <v>20</v>
      </c>
      <c r="C37" s="28">
        <v>16853.900000000001</v>
      </c>
      <c r="D37" s="28">
        <f t="shared" si="4"/>
        <v>2.6266986755712085</v>
      </c>
      <c r="E37" s="28">
        <v>10853.9</v>
      </c>
      <c r="F37" s="28">
        <f t="shared" si="5"/>
        <v>3.0459552560372924</v>
      </c>
      <c r="G37" s="29">
        <f t="shared" si="2"/>
        <v>64.399931173200258</v>
      </c>
      <c r="H37" s="29">
        <f t="shared" si="3"/>
        <v>-6000.0000000000018</v>
      </c>
      <c r="I37" s="21" t="s">
        <v>35</v>
      </c>
      <c r="K37" s="4"/>
      <c r="L37" s="4"/>
      <c r="M37" s="4"/>
      <c r="N37" s="10"/>
    </row>
    <row r="38" spans="1:16" ht="62.4">
      <c r="A38" s="26" t="s">
        <v>77</v>
      </c>
      <c r="B38" s="27" t="s">
        <v>78</v>
      </c>
      <c r="C38" s="28">
        <v>0</v>
      </c>
      <c r="D38" s="28">
        <f t="shared" si="4"/>
        <v>0</v>
      </c>
      <c r="E38" s="28">
        <v>-5.48</v>
      </c>
      <c r="F38" s="28">
        <f t="shared" si="5"/>
        <v>-1.537865173171336E-3</v>
      </c>
      <c r="G38" s="29">
        <v>0</v>
      </c>
      <c r="H38" s="29">
        <f t="shared" si="3"/>
        <v>-5.48</v>
      </c>
      <c r="I38" s="21"/>
      <c r="K38" s="4"/>
      <c r="L38" s="4"/>
      <c r="M38" s="4"/>
      <c r="N38" s="10"/>
    </row>
    <row r="39" spans="1:16">
      <c r="A39" s="23" t="s">
        <v>67</v>
      </c>
      <c r="B39" s="23"/>
      <c r="C39" s="25">
        <f>SUM(C40:C50)</f>
        <v>682111.08899999992</v>
      </c>
      <c r="D39" s="25">
        <f t="shared" ref="D39:D49" si="6">C39/$C$39*100</f>
        <v>100</v>
      </c>
      <c r="E39" s="25">
        <f>E40+E41+E42+E43+E44+E45+E46+E47+E48+E49+E50</f>
        <v>330123.35000000003</v>
      </c>
      <c r="F39" s="25">
        <f>E39/$E$39*100</f>
        <v>100</v>
      </c>
      <c r="G39" s="25">
        <f t="shared" ref="G39:G49" si="7">E39/C39*100</f>
        <v>48.397299988770612</v>
      </c>
      <c r="H39" s="25">
        <f t="shared" ref="H39" si="8">E39-C39</f>
        <v>-351987.73899999988</v>
      </c>
      <c r="I39" s="21" t="s">
        <v>35</v>
      </c>
      <c r="K39" s="11"/>
      <c r="M39" s="11"/>
      <c r="P39" s="11"/>
    </row>
    <row r="40" spans="1:16" ht="31.2">
      <c r="A40" s="31" t="s">
        <v>51</v>
      </c>
      <c r="B40" s="32" t="s">
        <v>22</v>
      </c>
      <c r="C40" s="33">
        <v>66955.75</v>
      </c>
      <c r="D40" s="29">
        <f t="shared" si="6"/>
        <v>9.8159597578393871</v>
      </c>
      <c r="E40" s="33">
        <v>28700.82</v>
      </c>
      <c r="F40" s="29">
        <f>E40/$E$39*100</f>
        <v>8.6939684817811269</v>
      </c>
      <c r="G40" s="29">
        <f t="shared" si="7"/>
        <v>42.865355103930582</v>
      </c>
      <c r="H40" s="29">
        <f t="shared" ref="H40:H50" si="9">E40-C40</f>
        <v>-38254.93</v>
      </c>
      <c r="I40" s="30"/>
      <c r="P40" s="11"/>
    </row>
    <row r="41" spans="1:16" ht="62.4">
      <c r="A41" s="31" t="s">
        <v>52</v>
      </c>
      <c r="B41" s="32" t="s">
        <v>23</v>
      </c>
      <c r="C41" s="33">
        <v>31317.24</v>
      </c>
      <c r="D41" s="29">
        <f t="shared" si="6"/>
        <v>4.591222823530436</v>
      </c>
      <c r="E41" s="33">
        <v>24154.25</v>
      </c>
      <c r="F41" s="29">
        <f t="shared" ref="F41:F50" si="10">E41/$E$39*100</f>
        <v>7.3167347901928164</v>
      </c>
      <c r="G41" s="29">
        <f t="shared" si="7"/>
        <v>77.127645986683362</v>
      </c>
      <c r="H41" s="29">
        <f t="shared" si="9"/>
        <v>-7162.9900000000016</v>
      </c>
      <c r="I41" s="34"/>
      <c r="P41" s="11"/>
    </row>
    <row r="42" spans="1:16" ht="124.8">
      <c r="A42" s="31" t="s">
        <v>53</v>
      </c>
      <c r="B42" s="32" t="s">
        <v>24</v>
      </c>
      <c r="C42" s="33">
        <v>57970.09</v>
      </c>
      <c r="D42" s="29">
        <f t="shared" si="6"/>
        <v>8.4986288794961968</v>
      </c>
      <c r="E42" s="33">
        <v>16854.18</v>
      </c>
      <c r="F42" s="29">
        <f t="shared" si="10"/>
        <v>5.1054189290154719</v>
      </c>
      <c r="G42" s="29">
        <f t="shared" si="7"/>
        <v>29.073924156405482</v>
      </c>
      <c r="H42" s="29">
        <f t="shared" si="9"/>
        <v>-41115.909999999996</v>
      </c>
      <c r="I42" s="34" t="s">
        <v>89</v>
      </c>
      <c r="P42" s="11"/>
    </row>
    <row r="43" spans="1:16" ht="46.8">
      <c r="A43" s="31" t="s">
        <v>54</v>
      </c>
      <c r="B43" s="32" t="s">
        <v>25</v>
      </c>
      <c r="C43" s="33">
        <v>136843.31</v>
      </c>
      <c r="D43" s="29">
        <f t="shared" si="6"/>
        <v>20.061733668722106</v>
      </c>
      <c r="E43" s="33">
        <v>46437.13</v>
      </c>
      <c r="F43" s="29">
        <f t="shared" si="10"/>
        <v>14.066599651312151</v>
      </c>
      <c r="G43" s="29">
        <f t="shared" si="7"/>
        <v>33.934527014875627</v>
      </c>
      <c r="H43" s="29">
        <f t="shared" si="9"/>
        <v>-90406.18</v>
      </c>
      <c r="I43" s="34" t="s">
        <v>88</v>
      </c>
      <c r="P43" s="11"/>
    </row>
    <row r="44" spans="1:16" ht="46.8">
      <c r="A44" s="31" t="s">
        <v>63</v>
      </c>
      <c r="B44" s="32" t="s">
        <v>64</v>
      </c>
      <c r="C44" s="33">
        <v>45</v>
      </c>
      <c r="D44" s="29">
        <f t="shared" si="6"/>
        <v>6.5971658760117305E-3</v>
      </c>
      <c r="E44" s="33">
        <v>13.59</v>
      </c>
      <c r="F44" s="29">
        <f t="shared" si="10"/>
        <v>4.1166430669021137E-3</v>
      </c>
      <c r="G44" s="29">
        <f t="shared" si="7"/>
        <v>30.2</v>
      </c>
      <c r="H44" s="29">
        <f t="shared" si="9"/>
        <v>-31.41</v>
      </c>
      <c r="I44" s="34" t="s">
        <v>88</v>
      </c>
      <c r="P44" s="11"/>
    </row>
    <row r="45" spans="1:16">
      <c r="A45" s="31" t="s">
        <v>65</v>
      </c>
      <c r="B45" s="32" t="s">
        <v>66</v>
      </c>
      <c r="C45" s="33">
        <v>311287.14899999998</v>
      </c>
      <c r="D45" s="29">
        <f t="shared" si="6"/>
        <v>45.635843489417312</v>
      </c>
      <c r="E45" s="33">
        <v>177113.46</v>
      </c>
      <c r="F45" s="29">
        <f t="shared" si="10"/>
        <v>53.650691476382981</v>
      </c>
      <c r="G45" s="29">
        <f t="shared" si="7"/>
        <v>56.897131978936919</v>
      </c>
      <c r="H45" s="29">
        <f t="shared" si="9"/>
        <v>-134173.68899999998</v>
      </c>
      <c r="I45" s="34"/>
      <c r="P45" s="11"/>
    </row>
    <row r="46" spans="1:16" ht="31.2">
      <c r="A46" s="31" t="s">
        <v>55</v>
      </c>
      <c r="B46" s="32" t="s">
        <v>26</v>
      </c>
      <c r="C46" s="33">
        <v>41690.36</v>
      </c>
      <c r="D46" s="29">
        <f t="shared" si="6"/>
        <v>6.1119604522365423</v>
      </c>
      <c r="E46" s="33">
        <v>20844.259999999998</v>
      </c>
      <c r="F46" s="29">
        <f t="shared" si="10"/>
        <v>6.3140822968142052</v>
      </c>
      <c r="G46" s="29">
        <f t="shared" si="7"/>
        <v>49.997793254843558</v>
      </c>
      <c r="H46" s="29">
        <f t="shared" si="9"/>
        <v>-20846.100000000002</v>
      </c>
      <c r="I46" s="34"/>
      <c r="P46" s="11"/>
    </row>
    <row r="47" spans="1:16">
      <c r="A47" s="31" t="s">
        <v>56</v>
      </c>
      <c r="B47" s="32" t="s">
        <v>27</v>
      </c>
      <c r="C47" s="33">
        <v>25805.08</v>
      </c>
      <c r="D47" s="29">
        <f t="shared" si="6"/>
        <v>3.7831198489722841</v>
      </c>
      <c r="E47" s="33">
        <v>13955.95</v>
      </c>
      <c r="F47" s="29">
        <f t="shared" si="10"/>
        <v>4.2274955709736979</v>
      </c>
      <c r="G47" s="29">
        <f t="shared" si="7"/>
        <v>54.08218071790516</v>
      </c>
      <c r="H47" s="29">
        <f t="shared" si="9"/>
        <v>-11849.130000000001</v>
      </c>
      <c r="I47" s="34"/>
      <c r="P47" s="11"/>
    </row>
    <row r="48" spans="1:16" ht="46.8">
      <c r="A48" s="31" t="s">
        <v>57</v>
      </c>
      <c r="B48" s="32" t="s">
        <v>28</v>
      </c>
      <c r="C48" s="33">
        <v>7062.11</v>
      </c>
      <c r="D48" s="29">
        <f t="shared" si="6"/>
        <v>1.0353313578809156</v>
      </c>
      <c r="E48" s="33">
        <v>654.71</v>
      </c>
      <c r="F48" s="29">
        <f t="shared" si="10"/>
        <v>0.19832283902365583</v>
      </c>
      <c r="G48" s="29">
        <f t="shared" si="7"/>
        <v>9.2707420303563666</v>
      </c>
      <c r="H48" s="29">
        <f t="shared" si="9"/>
        <v>-6407.4</v>
      </c>
      <c r="I48" s="34" t="s">
        <v>88</v>
      </c>
      <c r="P48" s="11"/>
    </row>
    <row r="49" spans="1:16" ht="31.2">
      <c r="A49" s="31" t="s">
        <v>58</v>
      </c>
      <c r="B49" s="32" t="s">
        <v>29</v>
      </c>
      <c r="C49" s="33">
        <v>2635</v>
      </c>
      <c r="D49" s="29">
        <f t="shared" si="6"/>
        <v>0.38630071296202023</v>
      </c>
      <c r="E49" s="33">
        <v>1395</v>
      </c>
      <c r="F49" s="29">
        <f t="shared" si="10"/>
        <v>0.4225693214369719</v>
      </c>
      <c r="G49" s="29">
        <f t="shared" si="7"/>
        <v>52.941176470588239</v>
      </c>
      <c r="H49" s="29">
        <f t="shared" si="9"/>
        <v>-1240</v>
      </c>
      <c r="I49" s="34"/>
      <c r="P49" s="11"/>
    </row>
    <row r="50" spans="1:16" ht="62.4">
      <c r="A50" s="31" t="s">
        <v>59</v>
      </c>
      <c r="B50" s="32" t="s">
        <v>30</v>
      </c>
      <c r="C50" s="33">
        <v>500</v>
      </c>
      <c r="D50" s="29">
        <f>C50/$C$39*100</f>
        <v>7.3301843066797004E-2</v>
      </c>
      <c r="E50" s="33">
        <v>0</v>
      </c>
      <c r="F50" s="29">
        <f t="shared" si="10"/>
        <v>0</v>
      </c>
      <c r="G50" s="29">
        <f>E50/C50*100</f>
        <v>0</v>
      </c>
      <c r="H50" s="29">
        <f t="shared" si="9"/>
        <v>-500</v>
      </c>
      <c r="I50" s="30" t="s">
        <v>90</v>
      </c>
      <c r="P50" s="11"/>
    </row>
    <row r="52" spans="1:16" s="8" customFormat="1" ht="21">
      <c r="A52" s="20" t="s">
        <v>84</v>
      </c>
      <c r="B52" s="20"/>
      <c r="C52" s="20"/>
      <c r="D52" s="20"/>
      <c r="E52" s="20"/>
      <c r="F52" s="20"/>
      <c r="G52" s="20" t="s">
        <v>76</v>
      </c>
      <c r="H52" s="20"/>
      <c r="I52" s="35"/>
    </row>
    <row r="54" spans="1:16" s="12" customFormat="1" ht="13.8">
      <c r="A54" s="12" t="s">
        <v>60</v>
      </c>
      <c r="I54" s="13"/>
    </row>
    <row r="55" spans="1:16" s="12" customFormat="1" ht="13.8">
      <c r="A55" s="12" t="s">
        <v>61</v>
      </c>
      <c r="I55" s="13"/>
    </row>
  </sheetData>
  <mergeCells count="24">
    <mergeCell ref="E16:E17"/>
    <mergeCell ref="A6:I6"/>
    <mergeCell ref="C1"/>
    <mergeCell ref="C2"/>
    <mergeCell ref="C3"/>
    <mergeCell ref="C4"/>
    <mergeCell ref="I16:I17"/>
    <mergeCell ref="A16:A17"/>
    <mergeCell ref="B16:B17"/>
    <mergeCell ref="C16:C17"/>
    <mergeCell ref="G16:H16"/>
    <mergeCell ref="D16:D17"/>
    <mergeCell ref="F16:F17"/>
    <mergeCell ref="H15:I15"/>
    <mergeCell ref="A13:I13"/>
    <mergeCell ref="F1:I1"/>
    <mergeCell ref="A11:I11"/>
    <mergeCell ref="A12:I12"/>
    <mergeCell ref="A7:I7"/>
    <mergeCell ref="F2:I2"/>
    <mergeCell ref="F3:I3"/>
    <mergeCell ref="F4:I4"/>
    <mergeCell ref="A9:I9"/>
    <mergeCell ref="A10:I10"/>
  </mergeCells>
  <printOptions horizontalCentered="1"/>
  <pageMargins left="0.78740157480314965" right="0.39370078740157483" top="0.39370078740157483" bottom="0.39370078740157483" header="0" footer="0"/>
  <pageSetup paperSize="9" scale="59" orientation="portrait" horizontalDpi="4294967295" verticalDpi="4294967295" r:id="rId1"/>
  <rowBreaks count="1" manualBreakCount="1">
    <brk id="3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gorfo</dc:creator>
  <cp:lastModifiedBy>gorfo</cp:lastModifiedBy>
  <cp:lastPrinted>2019-07-17T07:40:06Z</cp:lastPrinted>
  <dcterms:created xsi:type="dcterms:W3CDTF">2017-10-19T11:07:25Z</dcterms:created>
  <dcterms:modified xsi:type="dcterms:W3CDTF">2019-07-23T07:42:43Z</dcterms:modified>
</cp:coreProperties>
</file>