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428" windowHeight="92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Лист1!$A$1:$I$57</definedName>
  </definedNames>
  <calcPr calcId="124519"/>
</workbook>
</file>

<file path=xl/calcChain.xml><?xml version="1.0" encoding="utf-8"?>
<calcChain xmlns="http://schemas.openxmlformats.org/spreadsheetml/2006/main">
  <c r="E21" i="1"/>
  <c r="C21"/>
  <c r="E32"/>
  <c r="E31" s="1"/>
  <c r="C32"/>
  <c r="C31" s="1"/>
  <c r="C39"/>
  <c r="D46" s="1"/>
  <c r="H38"/>
  <c r="E39"/>
  <c r="F47" s="1"/>
  <c r="G50"/>
  <c r="G49"/>
  <c r="G48"/>
  <c r="G47"/>
  <c r="G46"/>
  <c r="G45"/>
  <c r="G44"/>
  <c r="G43"/>
  <c r="G42"/>
  <c r="G41"/>
  <c r="G40"/>
  <c r="H45"/>
  <c r="H44"/>
  <c r="H50"/>
  <c r="H49"/>
  <c r="H48"/>
  <c r="H47"/>
  <c r="H46"/>
  <c r="H43"/>
  <c r="H42"/>
  <c r="H41"/>
  <c r="H40"/>
  <c r="H22"/>
  <c r="H23"/>
  <c r="H24"/>
  <c r="H25"/>
  <c r="H26"/>
  <c r="H27"/>
  <c r="H28"/>
  <c r="H29"/>
  <c r="H30"/>
  <c r="H33"/>
  <c r="H35"/>
  <c r="H36"/>
  <c r="H37"/>
  <c r="G22"/>
  <c r="G23"/>
  <c r="G24"/>
  <c r="G25"/>
  <c r="G26"/>
  <c r="G27"/>
  <c r="G28"/>
  <c r="G29"/>
  <c r="G30"/>
  <c r="G33"/>
  <c r="G35"/>
  <c r="G36"/>
  <c r="G37"/>
  <c r="E20" l="1"/>
  <c r="F35" s="1"/>
  <c r="G21"/>
  <c r="C20"/>
  <c r="H21"/>
  <c r="G31"/>
  <c r="H32"/>
  <c r="H31"/>
  <c r="G32"/>
  <c r="D45"/>
  <c r="F50"/>
  <c r="D39"/>
  <c r="F46"/>
  <c r="F42"/>
  <c r="F41"/>
  <c r="F45"/>
  <c r="F49"/>
  <c r="F40"/>
  <c r="F44"/>
  <c r="F48"/>
  <c r="F39"/>
  <c r="F43"/>
  <c r="D44"/>
  <c r="D50"/>
  <c r="H39"/>
  <c r="D40"/>
  <c r="D43"/>
  <c r="D49"/>
  <c r="D42"/>
  <c r="D48"/>
  <c r="G39"/>
  <c r="D41"/>
  <c r="D47"/>
  <c r="F33" l="1"/>
  <c r="F25"/>
  <c r="F28"/>
  <c r="F29"/>
  <c r="F22"/>
  <c r="F31"/>
  <c r="F32"/>
  <c r="F36"/>
  <c r="F37"/>
  <c r="F23"/>
  <c r="D32"/>
  <c r="D24"/>
  <c r="D29"/>
  <c r="D36"/>
  <c r="D30"/>
  <c r="D21"/>
  <c r="D37"/>
  <c r="D33"/>
  <c r="D35"/>
  <c r="D38"/>
  <c r="D23"/>
  <c r="D22"/>
  <c r="D31"/>
  <c r="D26"/>
  <c r="G20"/>
  <c r="D20"/>
  <c r="D25"/>
  <c r="D27"/>
  <c r="D28"/>
  <c r="F38"/>
  <c r="F24"/>
  <c r="F26"/>
  <c r="F27"/>
  <c r="H20"/>
  <c r="F21"/>
  <c r="F30"/>
  <c r="F20"/>
</calcChain>
</file>

<file path=xl/sharedStrings.xml><?xml version="1.0" encoding="utf-8"?>
<sst xmlns="http://schemas.openxmlformats.org/spreadsheetml/2006/main" count="110" uniqueCount="94">
  <si>
    <t>Наименование показателя</t>
  </si>
  <si>
    <t>Код</t>
  </si>
  <si>
    <t>Уточненный план на год</t>
  </si>
  <si>
    <t>Показатели исполнения</t>
  </si>
  <si>
    <t>000101</t>
  </si>
  <si>
    <t>000103</t>
  </si>
  <si>
    <t>000105</t>
  </si>
  <si>
    <t>000106</t>
  </si>
  <si>
    <t>000108</t>
  </si>
  <si>
    <t>000100</t>
  </si>
  <si>
    <t>000111</t>
  </si>
  <si>
    <t>000112</t>
  </si>
  <si>
    <t>000113</t>
  </si>
  <si>
    <t>000116</t>
  </si>
  <si>
    <t>000200</t>
  </si>
  <si>
    <t>000202</t>
  </si>
  <si>
    <t>0002021</t>
  </si>
  <si>
    <t>0002022</t>
  </si>
  <si>
    <t>0002023</t>
  </si>
  <si>
    <t>0002024</t>
  </si>
  <si>
    <t>0100</t>
  </si>
  <si>
    <t>0300</t>
  </si>
  <si>
    <t>0400</t>
  </si>
  <si>
    <t>0500</t>
  </si>
  <si>
    <t>0800</t>
  </si>
  <si>
    <t>1000</t>
  </si>
  <si>
    <t>1100</t>
  </si>
  <si>
    <t>1200</t>
  </si>
  <si>
    <t>1300</t>
  </si>
  <si>
    <t>% исполнения</t>
  </si>
  <si>
    <t>не исполнено</t>
  </si>
  <si>
    <t>Налоговые и неналоговые доходы</t>
  </si>
  <si>
    <t>Налоги на прибыль, доходы</t>
  </si>
  <si>
    <t>x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</si>
  <si>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</si>
  <si>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</si>
  <si>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</si>
  <si>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</si>
  <si>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</si>
  <si>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</si>
  <si>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Штрафы, санкции, возмещение ущерба</t>
  </si>
  <si>
    <t>Доходы от оказания платных услуг (работ) и компенсации затрат государства</t>
  </si>
  <si>
    <t>Безвозмездные поступления</t>
  </si>
  <si>
    <t>Безвозмездные поступления от других бюджетов бджетной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</si>
  <si>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</si>
  <si>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</si>
  <si>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</si>
  <si>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МБТ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</si>
  <si>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</si>
  <si>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</si>
  <si>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</si>
  <si>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</si>
  <si>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</si>
  <si>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</si>
  <si>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</si>
  <si>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</si>
  <si>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</si>
  <si>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Исп. по расходам В.Н. Милованова 3-67-17</t>
  </si>
  <si>
    <t>Доля в общем объеме доходов (расходов), %</t>
  </si>
  <si>
    <t>Охрана окружающей среды</t>
  </si>
  <si>
    <t>0600</t>
  </si>
  <si>
    <t>Образование</t>
  </si>
  <si>
    <t>0700</t>
  </si>
  <si>
    <t>II     Всего расходов:</t>
  </si>
  <si>
    <t>I        Всего доходов</t>
  </si>
  <si>
    <t>ПОЯСНИТЕЛЬНАЯ ЗАПИСКА</t>
  </si>
  <si>
    <t xml:space="preserve"> к постановлению администрации </t>
  </si>
  <si>
    <t xml:space="preserve"> ЗАТО г.Радужный Владимирской области </t>
  </si>
  <si>
    <t xml:space="preserve"> к отчету об исполнении бюджета ЗАТО г.Радужный Владимирской области </t>
  </si>
  <si>
    <t>Таблица</t>
  </si>
  <si>
    <t>Причины отклонений (больше 5%) от планового процента исполнения</t>
  </si>
  <si>
    <t>Приложение №13</t>
  </si>
  <si>
    <t>Возврат остатков субсидий, субвенций и иных межбюджетных трансфертов</t>
  </si>
  <si>
    <t>0002196</t>
  </si>
  <si>
    <t>отсутствие потребности в расходах по обслуживанию муниципального долга</t>
  </si>
  <si>
    <t>Исп. по доходам А.С. Симонова 3-41-07</t>
  </si>
  <si>
    <t>Заместитель главы администрации города по финансам и экономике, начальник финансового управления</t>
  </si>
  <si>
    <t>О.М.Горшкова</t>
  </si>
  <si>
    <t>тыс.руб.</t>
  </si>
  <si>
    <t>за 1 квартал 2020 года</t>
  </si>
  <si>
    <t xml:space="preserve">          Сложившаяся по состоянию на 01.04.2020 года структура доходной и расходной части бюджета города, а также анализ показателей исполнения бюджета города приведены в таблице.</t>
  </si>
  <si>
    <t xml:space="preserve">           Плановый процент исполнения бюджета за 1 квартал 2020 года - 20%.</t>
  </si>
  <si>
    <t xml:space="preserve">           Основные характеристики бюджета ЗАТО г.Радужный Владимирской области на 2020 год определены решением Совета народных депутатов ЗАТО г.Радужный Владимирской области от 09.12.2019 года № 19/103 «Об   утверждении бюджета ЗАТО г.Радужный Владимирской области на 2020 год и на  плановый период 2021 и 2022 годов» (в действующей по состоянию на 01.04.2020 года редакции от 10.02.2020 года № 2/11).</t>
  </si>
  <si>
    <t xml:space="preserve">           Исполнение за 1 квартал текущего года составило по доходам – 164 784,94 тыс. рублей, по расходам – 158 391,84 тыс. рублей. По итогам исполнения бюджета ЗАТО г.Радужный Владимрской области за 1 квартал 2020 года образовался профицит в размере 6 393,10 тыс. руб.</t>
  </si>
  <si>
    <t>Исполнение на 01.04.2020</t>
  </si>
  <si>
    <t>по факту поступления</t>
  </si>
  <si>
    <t>поступления запланированы на 2-3 квартал</t>
  </si>
  <si>
    <t xml:space="preserve">           Общий объем доходов в бюджете ЗАТО г.Радужный Владимирской области на 2020 год предусмотрен в сумме 633 865,95 тыс. рублей (по решению о бюджете), расходов в сумме 689 304,68 тыс. рублей (по сводной бюджетной росписи), утвержденный дефицит - 55 110,13 тыс. рублей.</t>
  </si>
  <si>
    <t xml:space="preserve">           В соответствии с законом Владимирской области от 30.03.2020 года № 15-ОЗ "О внесении изменений в закон Владимирской области "Об областном бюджете на 2020 год и на плановый период 2021 и 2022 годов" ЗАТО г.Радужный Владимисркой области из бюджета Владимирской области муниципальным образованиям распределены: субсидия на подготовку муниципальных образовательных организаций к началу учебного года и оздоровительных лагерей к летнему периоду в размере 1 533,00 тыс. рублей и иной межбюджетный трансферт на ежемесячное денежное вознаграждение за классное руководство педагогическим работникам муниципальных образовательных организаций в размере 1 979,10 тыс. рублей Кроме того по заявке МКУ "ГКМХ ЗАТО г.Радужный" была отозвана субсидия на обеспечение жильем многодетных семей в размере 3 183,50 тыс. рублей.</t>
  </si>
  <si>
    <t>Особенности исполнения Порядка оказания содействия в оплате за энергоресурсы</t>
  </si>
  <si>
    <t>Оплата работ "по факту" на основании актов выполненных работ</t>
  </si>
  <si>
    <t>Исполнение мероприятий запланировано на более поздние периоды</t>
  </si>
  <si>
    <t>Заявительный характер выплаты пособий и компенсаций</t>
  </si>
  <si>
    <t>от 24.04.2020г. № 497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</si>
</sst>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1">
      <alignment horizontal="center" vertical="center" wrapText="1"/>
    </xf>
    <xf numFmtId="49" fontId="5" fillId="0" borderId="1">
      <alignment horizontal="left" vertical="top" shrinkToFit="1"/>
    </xf>
    <xf numFmtId="4" fontId="5" fillId="2" borderId="1">
      <alignment horizontal="right" vertical="top" shrinkToFit="1"/>
    </xf>
    <xf numFmtId="0" fontId="4" fillId="0" borderId="1">
      <alignment horizontal="left" vertical="top" wrapText="1"/>
    </xf>
    <xf numFmtId="49" fontId="4" fillId="0" borderId="1">
      <alignment horizontal="center" vertical="top" shrinkToFit="1"/>
    </xf>
    <xf numFmtId="4" fontId="5" fillId="3" borderId="1">
      <alignment horizontal="right" vertical="top" shrinkToFit="1"/>
    </xf>
    <xf numFmtId="0" fontId="4" fillId="0" borderId="0"/>
    <xf numFmtId="49" fontId="4" fillId="0" borderId="1">
      <alignment horizontal="center" vertical="top" shrinkToFit="1"/>
    </xf>
    <xf numFmtId="4" fontId="5" fillId="3" borderId="1">
      <alignment horizontal="right" vertical="top" shrinkToFit="1"/>
    </xf>
    <xf numFmtId="0" fontId="4" fillId="0" borderId="1">
      <alignment horizontal="left" vertical="top" wrapText="1"/>
    </xf>
  </cellStyleXfs>
  <cellXfs count="50">
    <xf numFmtId="0" fontId="0" fillId="0" borderId="0" xfId="0"/>
    <xf numFmtId="0" fontId="3" fillId="0" borderId="0" xfId="1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7" fillId="0" borderId="0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>
      <alignment vertical="center"/>
    </xf>
    <xf numFmtId="4" fontId="6" fillId="0" borderId="0" xfId="0" applyNumberFormat="1" applyFont="1" applyFill="1" applyAlignment="1" applyProtection="1">
      <alignment vertical="center"/>
      <protection locked="0"/>
    </xf>
    <xf numFmtId="4" fontId="2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49" fontId="16" fillId="0" borderId="2" xfId="3" applyNumberFormat="1" applyFont="1" applyFill="1" applyBorder="1" applyAlignment="1" applyProtection="1">
      <alignment vertical="center" shrinkToFit="1"/>
    </xf>
    <xf numFmtId="4" fontId="17" fillId="0" borderId="2" xfId="4" applyNumberFormat="1" applyFont="1" applyFill="1" applyBorder="1" applyAlignment="1" applyProtection="1">
      <alignment horizontal="right" vertical="center" shrinkToFit="1"/>
    </xf>
    <xf numFmtId="4" fontId="16" fillId="0" borderId="2" xfId="4" applyNumberFormat="1" applyFont="1" applyFill="1" applyBorder="1" applyAlignment="1" applyProtection="1">
      <alignment horizontal="right" vertical="center" shrinkToFit="1"/>
    </xf>
    <xf numFmtId="0" fontId="15" fillId="0" borderId="2" xfId="5" applyNumberFormat="1" applyFont="1" applyFill="1" applyBorder="1" applyAlignment="1" applyProtection="1">
      <alignment horizontal="left" vertical="center" wrapText="1"/>
    </xf>
    <xf numFmtId="49" fontId="15" fillId="0" borderId="2" xfId="6" applyNumberFormat="1" applyFont="1" applyFill="1" applyBorder="1" applyAlignment="1" applyProtection="1">
      <alignment horizontal="center" vertical="center" shrinkToFit="1"/>
    </xf>
    <xf numFmtId="4" fontId="14" fillId="0" borderId="2" xfId="4" applyNumberFormat="1" applyFont="1" applyFill="1" applyBorder="1" applyAlignment="1" applyProtection="1">
      <alignment horizontal="right" vertical="center" shrinkToFit="1"/>
    </xf>
    <xf numFmtId="4" fontId="15" fillId="0" borderId="2" xfId="4" applyNumberFormat="1" applyFont="1" applyFill="1" applyBorder="1" applyAlignment="1" applyProtection="1">
      <alignment horizontal="right" vertical="center" shrinkToFit="1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5" fillId="0" borderId="2" xfId="7" applyNumberFormat="1" applyFont="1" applyFill="1" applyBorder="1" applyAlignment="1" applyProtection="1">
      <alignment vertical="center" wrapText="1"/>
    </xf>
    <xf numFmtId="49" fontId="15" fillId="0" borderId="2" xfId="9" applyNumberFormat="1" applyFont="1" applyFill="1" applyBorder="1" applyAlignment="1" applyProtection="1">
      <alignment horizontal="center" vertical="center" shrinkToFit="1"/>
    </xf>
    <xf numFmtId="4" fontId="15" fillId="0" borderId="2" xfId="10" applyNumberFormat="1" applyFont="1" applyFill="1" applyBorder="1" applyAlignment="1" applyProtection="1">
      <alignment horizontal="right" vertical="center" shrinkToFit="1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center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12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center"/>
    </xf>
    <xf numFmtId="0" fontId="2" fillId="0" borderId="0" xfId="0" applyFont="1" applyFill="1" applyAlignment="1" applyProtection="1">
      <alignment horizontal="justify" wrapText="1"/>
      <protection locked="0"/>
    </xf>
    <xf numFmtId="0" fontId="14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 applyProtection="1">
      <alignment horizontal="right" vertical="center" wrapText="1"/>
    </xf>
  </cellXfs>
  <cellStyles count="12">
    <cellStyle name="xl27" xfId="2"/>
    <cellStyle name="xl29" xfId="6"/>
    <cellStyle name="xl31" xfId="9"/>
    <cellStyle name="xl34" xfId="3"/>
    <cellStyle name="xl35" xfId="4"/>
    <cellStyle name="xl37" xfId="8"/>
    <cellStyle name="xl39" xfId="5"/>
    <cellStyle name="xl40" xfId="7"/>
    <cellStyle name="xl41" xfId="10"/>
    <cellStyle name="xl47" xfId="11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view="pageBreakPreview" zoomScale="60" workbookViewId="0">
      <selection activeCell="F5" sqref="F5"/>
    </sheetView>
  </sheetViews>
  <sheetFormatPr defaultColWidth="8.88671875" defaultRowHeight="18"/>
  <cols>
    <col min="1" max="1" width="26.6640625" style="2" customWidth="1"/>
    <col min="2" max="2" width="11.5546875" style="2" bestFit="1" customWidth="1"/>
    <col min="3" max="6" width="15.6640625" style="2" customWidth="1"/>
    <col min="7" max="7" width="9" style="2" customWidth="1"/>
    <col min="8" max="8" width="15.109375" style="2" bestFit="1" customWidth="1"/>
    <col min="9" max="9" width="26.44140625" style="3" customWidth="1"/>
    <col min="10" max="10" width="8.88671875" style="2"/>
    <col min="11" max="11" width="11.44140625" style="2" bestFit="1" customWidth="1"/>
    <col min="12" max="13" width="8.88671875" style="2"/>
    <col min="14" max="14" width="14.109375" style="2" bestFit="1" customWidth="1"/>
    <col min="15" max="16384" width="8.88671875" style="2"/>
  </cols>
  <sheetData>
    <row r="1" spans="1:9" ht="18" customHeight="1">
      <c r="A1" s="6"/>
      <c r="B1" s="6"/>
      <c r="C1" s="47"/>
      <c r="D1" s="7"/>
      <c r="E1" s="7"/>
      <c r="F1" s="41" t="s">
        <v>71</v>
      </c>
      <c r="G1" s="41"/>
      <c r="H1" s="41"/>
      <c r="I1" s="41"/>
    </row>
    <row r="2" spans="1:9" ht="18" customHeight="1">
      <c r="A2" s="8"/>
      <c r="B2" s="6"/>
      <c r="C2" s="47"/>
      <c r="D2" s="7"/>
      <c r="E2" s="7"/>
      <c r="F2" s="41" t="s">
        <v>66</v>
      </c>
      <c r="G2" s="41"/>
      <c r="H2" s="41"/>
      <c r="I2" s="41"/>
    </row>
    <row r="3" spans="1:9" ht="18" customHeight="1">
      <c r="A3" s="8"/>
      <c r="B3" s="6"/>
      <c r="C3" s="47"/>
      <c r="D3" s="7"/>
      <c r="E3" s="7"/>
      <c r="F3" s="41" t="s">
        <v>67</v>
      </c>
      <c r="G3" s="41"/>
      <c r="H3" s="41"/>
      <c r="I3" s="41"/>
    </row>
    <row r="4" spans="1:9" ht="18" customHeight="1">
      <c r="A4" s="8"/>
      <c r="B4" s="6"/>
      <c r="C4" s="47"/>
      <c r="D4" s="16"/>
      <c r="E4" s="7"/>
      <c r="F4" s="41" t="s">
        <v>93</v>
      </c>
      <c r="G4" s="41"/>
      <c r="H4" s="41"/>
      <c r="I4" s="41"/>
    </row>
    <row r="5" spans="1:9" ht="18" customHeight="1">
      <c r="A5" s="8"/>
      <c r="B5" s="6"/>
      <c r="C5" s="7"/>
      <c r="D5" s="7"/>
      <c r="E5" s="7"/>
      <c r="F5" s="1"/>
      <c r="G5" s="1"/>
      <c r="H5" s="1"/>
      <c r="I5" s="1"/>
    </row>
    <row r="6" spans="1:9">
      <c r="A6" s="42" t="s">
        <v>65</v>
      </c>
      <c r="B6" s="42"/>
      <c r="C6" s="42"/>
      <c r="D6" s="42"/>
      <c r="E6" s="42"/>
      <c r="F6" s="42"/>
      <c r="G6" s="42"/>
      <c r="H6" s="42"/>
      <c r="I6" s="42"/>
    </row>
    <row r="7" spans="1:9">
      <c r="A7" s="42" t="s">
        <v>68</v>
      </c>
      <c r="B7" s="42"/>
      <c r="C7" s="42"/>
      <c r="D7" s="42"/>
      <c r="E7" s="42"/>
      <c r="F7" s="42"/>
      <c r="G7" s="42"/>
      <c r="H7" s="42"/>
      <c r="I7" s="42"/>
    </row>
    <row r="8" spans="1:9">
      <c r="B8" s="15"/>
      <c r="C8" s="16"/>
      <c r="D8" s="16"/>
      <c r="E8" s="37" t="s">
        <v>79</v>
      </c>
      <c r="F8" s="16"/>
      <c r="H8" s="14"/>
      <c r="I8" s="14"/>
    </row>
    <row r="9" spans="1:9" s="5" customFormat="1" ht="88.5" customHeight="1">
      <c r="A9" s="43" t="s">
        <v>82</v>
      </c>
      <c r="B9" s="43"/>
      <c r="C9" s="43"/>
      <c r="D9" s="43"/>
      <c r="E9" s="43"/>
      <c r="F9" s="43"/>
      <c r="G9" s="43"/>
      <c r="H9" s="43"/>
      <c r="I9" s="43"/>
    </row>
    <row r="10" spans="1:9" s="3" customFormat="1" ht="60" customHeight="1">
      <c r="A10" s="40" t="s">
        <v>87</v>
      </c>
      <c r="B10" s="40"/>
      <c r="C10" s="40"/>
      <c r="D10" s="40"/>
      <c r="E10" s="40"/>
      <c r="F10" s="40"/>
      <c r="G10" s="40"/>
      <c r="H10" s="40"/>
      <c r="I10" s="40"/>
    </row>
    <row r="11" spans="1:9" s="3" customFormat="1" ht="150.75" customHeight="1">
      <c r="A11" s="40" t="s">
        <v>88</v>
      </c>
      <c r="B11" s="40"/>
      <c r="C11" s="40"/>
      <c r="D11" s="40"/>
      <c r="E11" s="40"/>
      <c r="F11" s="40"/>
      <c r="G11" s="40"/>
      <c r="H11" s="40"/>
      <c r="I11" s="40"/>
    </row>
    <row r="12" spans="1:9" s="3" customFormat="1" ht="60" customHeight="1">
      <c r="A12" s="40" t="s">
        <v>83</v>
      </c>
      <c r="B12" s="40"/>
      <c r="C12" s="40"/>
      <c r="D12" s="40"/>
      <c r="E12" s="40"/>
      <c r="F12" s="40"/>
      <c r="G12" s="40"/>
      <c r="H12" s="40"/>
      <c r="I12" s="40"/>
    </row>
    <row r="13" spans="1:9" ht="39.75" customHeight="1">
      <c r="A13" s="40" t="s">
        <v>80</v>
      </c>
      <c r="B13" s="40"/>
      <c r="C13" s="40"/>
      <c r="D13" s="40"/>
      <c r="E13" s="40"/>
      <c r="F13" s="40"/>
      <c r="G13" s="40"/>
      <c r="H13" s="40"/>
      <c r="I13" s="40"/>
    </row>
    <row r="14" spans="1:9">
      <c r="A14" s="40" t="s">
        <v>81</v>
      </c>
      <c r="B14" s="40"/>
      <c r="C14" s="40"/>
      <c r="D14" s="40"/>
      <c r="E14" s="40"/>
      <c r="F14" s="40"/>
      <c r="G14" s="40"/>
      <c r="H14" s="40"/>
      <c r="I14" s="40"/>
    </row>
    <row r="15" spans="1:9" ht="21">
      <c r="A15" s="9"/>
      <c r="B15" s="9"/>
      <c r="C15" s="9"/>
      <c r="D15" s="9"/>
      <c r="E15" s="8"/>
      <c r="F15" s="8"/>
      <c r="G15" s="8"/>
      <c r="H15" s="8"/>
      <c r="I15" s="35" t="s">
        <v>69</v>
      </c>
    </row>
    <row r="16" spans="1:9">
      <c r="A16" s="17"/>
      <c r="B16" s="18"/>
      <c r="C16" s="19"/>
      <c r="D16" s="19"/>
      <c r="E16" s="19"/>
      <c r="F16" s="19"/>
      <c r="G16" s="19"/>
      <c r="H16" s="49" t="s">
        <v>78</v>
      </c>
      <c r="I16" s="49"/>
    </row>
    <row r="17" spans="1:14">
      <c r="A17" s="46" t="s">
        <v>0</v>
      </c>
      <c r="B17" s="46" t="s">
        <v>1</v>
      </c>
      <c r="C17" s="46" t="s">
        <v>2</v>
      </c>
      <c r="D17" s="46" t="s">
        <v>58</v>
      </c>
      <c r="E17" s="46" t="s">
        <v>84</v>
      </c>
      <c r="F17" s="46" t="s">
        <v>58</v>
      </c>
      <c r="G17" s="48" t="s">
        <v>3</v>
      </c>
      <c r="H17" s="48"/>
      <c r="I17" s="48" t="s">
        <v>70</v>
      </c>
    </row>
    <row r="18" spans="1:14" ht="46.8">
      <c r="A18" s="46"/>
      <c r="B18" s="46"/>
      <c r="C18" s="46"/>
      <c r="D18" s="46"/>
      <c r="E18" s="46"/>
      <c r="F18" s="46"/>
      <c r="G18" s="20" t="s">
        <v>29</v>
      </c>
      <c r="H18" s="20" t="s">
        <v>30</v>
      </c>
      <c r="I18" s="48"/>
    </row>
    <row r="19" spans="1:14">
      <c r="A19" s="21">
        <v>1</v>
      </c>
      <c r="B19" s="21">
        <v>2</v>
      </c>
      <c r="C19" s="21">
        <v>3</v>
      </c>
      <c r="D19" s="21">
        <v>4</v>
      </c>
      <c r="E19" s="21">
        <v>5</v>
      </c>
      <c r="F19" s="21">
        <v>6</v>
      </c>
      <c r="G19" s="20">
        <v>7</v>
      </c>
      <c r="H19" s="20">
        <v>8</v>
      </c>
      <c r="I19" s="20">
        <v>9</v>
      </c>
    </row>
    <row r="20" spans="1:14" s="4" customFormat="1" ht="17.399999999999999">
      <c r="A20" s="22" t="s">
        <v>64</v>
      </c>
      <c r="B20" s="22"/>
      <c r="C20" s="23">
        <f>C21+C31</f>
        <v>633865.95000000007</v>
      </c>
      <c r="D20" s="23">
        <f t="shared" ref="D20:D29" si="0">C20/$C$20*100</f>
        <v>100</v>
      </c>
      <c r="E20" s="23">
        <f>E21+E31</f>
        <v>164784.93536</v>
      </c>
      <c r="F20" s="23">
        <f t="shared" ref="F20:F29" si="1">E20/$E$20*100</f>
        <v>100</v>
      </c>
      <c r="G20" s="24">
        <f t="shared" ref="G20:G37" si="2">E20/C20*100</f>
        <v>25.996811369974992</v>
      </c>
      <c r="H20" s="24">
        <f t="shared" ref="H20:H38" si="3">E20-C20</f>
        <v>-469081.01464000007</v>
      </c>
      <c r="I20" s="20" t="s">
        <v>33</v>
      </c>
      <c r="K20" s="10"/>
      <c r="M20" s="10"/>
      <c r="N20" s="10"/>
    </row>
    <row r="21" spans="1:14" ht="31.2">
      <c r="A21" s="25" t="s">
        <v>31</v>
      </c>
      <c r="B21" s="26" t="s">
        <v>9</v>
      </c>
      <c r="C21" s="27">
        <f>C22+C23+C24+C25+C26+C27+C28+C29+C30</f>
        <v>140292.75000000003</v>
      </c>
      <c r="D21" s="27">
        <f>C21/$C$20*100</f>
        <v>22.132873677786293</v>
      </c>
      <c r="E21" s="27">
        <f>E22+E23+E24+E25+E26+E27+E28+E29+E30</f>
        <v>31940.016180000006</v>
      </c>
      <c r="F21" s="27">
        <f t="shared" si="1"/>
        <v>19.382849597399026</v>
      </c>
      <c r="G21" s="28">
        <f t="shared" si="2"/>
        <v>22.766690495410487</v>
      </c>
      <c r="H21" s="28">
        <f t="shared" si="3"/>
        <v>-108352.73382000002</v>
      </c>
      <c r="I21" s="20" t="s">
        <v>33</v>
      </c>
      <c r="K21" s="10"/>
      <c r="L21" s="4"/>
      <c r="M21" s="10"/>
      <c r="N21" s="10"/>
    </row>
    <row r="22" spans="1:14" ht="31.2">
      <c r="A22" s="25" t="s">
        <v>32</v>
      </c>
      <c r="B22" s="26" t="s">
        <v>4</v>
      </c>
      <c r="C22" s="27">
        <v>77728.350000000006</v>
      </c>
      <c r="D22" s="27">
        <f t="shared" si="0"/>
        <v>12.262584857255701</v>
      </c>
      <c r="E22" s="27">
        <v>17916.46269</v>
      </c>
      <c r="F22" s="27">
        <f t="shared" si="1"/>
        <v>10.87263386720304</v>
      </c>
      <c r="G22" s="28">
        <f t="shared" si="2"/>
        <v>23.05010036878436</v>
      </c>
      <c r="H22" s="28">
        <f t="shared" si="3"/>
        <v>-59811.887310000006</v>
      </c>
      <c r="I22" s="29"/>
      <c r="K22" s="4"/>
      <c r="L22" s="4"/>
      <c r="M22" s="4"/>
      <c r="N22" s="10"/>
    </row>
    <row r="23" spans="1:14" ht="78">
      <c r="A23" s="25" t="s">
        <v>34</v>
      </c>
      <c r="B23" s="26" t="s">
        <v>5</v>
      </c>
      <c r="C23" s="27">
        <v>2380</v>
      </c>
      <c r="D23" s="27">
        <f t="shared" si="0"/>
        <v>0.37547371017484055</v>
      </c>
      <c r="E23" s="27">
        <v>517.84153000000003</v>
      </c>
      <c r="F23" s="27">
        <f t="shared" si="1"/>
        <v>0.31425295575028711</v>
      </c>
      <c r="G23" s="28">
        <f t="shared" si="2"/>
        <v>21.7580474789916</v>
      </c>
      <c r="H23" s="28">
        <f t="shared" si="3"/>
        <v>-1862.1584699999999</v>
      </c>
      <c r="I23" s="29"/>
      <c r="K23" s="4"/>
      <c r="L23" s="4"/>
      <c r="M23" s="4"/>
      <c r="N23" s="10"/>
    </row>
    <row r="24" spans="1:14" ht="31.2">
      <c r="A24" s="25" t="s">
        <v>35</v>
      </c>
      <c r="B24" s="26" t="s">
        <v>6</v>
      </c>
      <c r="C24" s="27">
        <v>9788</v>
      </c>
      <c r="D24" s="27">
        <f t="shared" si="0"/>
        <v>1.5441750736098065</v>
      </c>
      <c r="E24" s="27">
        <v>2708.6032</v>
      </c>
      <c r="F24" s="27">
        <f t="shared" si="1"/>
        <v>1.6437201580852081</v>
      </c>
      <c r="G24" s="28">
        <f t="shared" si="2"/>
        <v>27.672693093583984</v>
      </c>
      <c r="H24" s="28">
        <f t="shared" si="3"/>
        <v>-7079.3968000000004</v>
      </c>
      <c r="I24" s="29" t="s">
        <v>85</v>
      </c>
      <c r="K24" s="4"/>
      <c r="L24" s="4"/>
      <c r="M24" s="4"/>
      <c r="N24" s="10"/>
    </row>
    <row r="25" spans="1:14">
      <c r="A25" s="25" t="s">
        <v>36</v>
      </c>
      <c r="B25" s="26" t="s">
        <v>7</v>
      </c>
      <c r="C25" s="27">
        <v>23490</v>
      </c>
      <c r="D25" s="27">
        <f t="shared" si="0"/>
        <v>3.7058308621878173</v>
      </c>
      <c r="E25" s="27">
        <v>3588.0014299999998</v>
      </c>
      <c r="F25" s="27">
        <f t="shared" si="1"/>
        <v>2.1773843720370532</v>
      </c>
      <c r="G25" s="28">
        <f t="shared" si="2"/>
        <v>15.274591017454235</v>
      </c>
      <c r="H25" s="28">
        <f t="shared" si="3"/>
        <v>-19901.99857</v>
      </c>
      <c r="I25" s="29" t="s">
        <v>85</v>
      </c>
      <c r="K25" s="4"/>
      <c r="L25" s="4"/>
      <c r="M25" s="4"/>
      <c r="N25" s="10"/>
    </row>
    <row r="26" spans="1:14">
      <c r="A26" s="25" t="s">
        <v>37</v>
      </c>
      <c r="B26" s="26" t="s">
        <v>8</v>
      </c>
      <c r="C26" s="27">
        <v>820</v>
      </c>
      <c r="D26" s="27">
        <f t="shared" si="0"/>
        <v>0.12936489174091145</v>
      </c>
      <c r="E26" s="27">
        <v>222.3819</v>
      </c>
      <c r="F26" s="27">
        <f t="shared" si="1"/>
        <v>0.13495280956003039</v>
      </c>
      <c r="G26" s="28">
        <f t="shared" si="2"/>
        <v>27.119743902439026</v>
      </c>
      <c r="H26" s="28">
        <f t="shared" si="3"/>
        <v>-597.61810000000003</v>
      </c>
      <c r="I26" s="29" t="s">
        <v>85</v>
      </c>
      <c r="K26" s="4"/>
      <c r="L26" s="4"/>
      <c r="M26" s="4"/>
      <c r="N26" s="10"/>
    </row>
    <row r="27" spans="1:14" ht="78">
      <c r="A27" s="25" t="s">
        <v>38</v>
      </c>
      <c r="B27" s="26" t="s">
        <v>10</v>
      </c>
      <c r="C27" s="27">
        <v>14760</v>
      </c>
      <c r="D27" s="27">
        <f t="shared" si="0"/>
        <v>2.3285680513364064</v>
      </c>
      <c r="E27" s="27">
        <v>3994.6157400000002</v>
      </c>
      <c r="F27" s="27">
        <f t="shared" si="1"/>
        <v>2.4241389125001627</v>
      </c>
      <c r="G27" s="28">
        <f t="shared" si="2"/>
        <v>27.063792276422767</v>
      </c>
      <c r="H27" s="28">
        <f t="shared" si="3"/>
        <v>-10765.384259999999</v>
      </c>
      <c r="I27" s="29" t="s">
        <v>85</v>
      </c>
      <c r="K27" s="4"/>
      <c r="L27" s="4"/>
      <c r="M27" s="4"/>
      <c r="N27" s="10"/>
    </row>
    <row r="28" spans="1:14" ht="31.2">
      <c r="A28" s="25" t="s">
        <v>39</v>
      </c>
      <c r="B28" s="26" t="s">
        <v>11</v>
      </c>
      <c r="C28" s="27">
        <v>1247.8</v>
      </c>
      <c r="D28" s="27">
        <f t="shared" si="0"/>
        <v>0.19685550233452354</v>
      </c>
      <c r="E28" s="27">
        <v>1366.5329400000001</v>
      </c>
      <c r="F28" s="27">
        <f t="shared" si="1"/>
        <v>0.82928268716711417</v>
      </c>
      <c r="G28" s="28">
        <f t="shared" si="2"/>
        <v>109.51538227280014</v>
      </c>
      <c r="H28" s="28">
        <f t="shared" si="3"/>
        <v>118.7329400000001</v>
      </c>
      <c r="I28" s="29" t="s">
        <v>85</v>
      </c>
      <c r="K28" s="4"/>
      <c r="L28" s="4"/>
      <c r="M28" s="4"/>
      <c r="N28" s="10"/>
    </row>
    <row r="29" spans="1:14" ht="62.4">
      <c r="A29" s="25" t="s">
        <v>41</v>
      </c>
      <c r="B29" s="26" t="s">
        <v>12</v>
      </c>
      <c r="C29" s="27">
        <v>9123</v>
      </c>
      <c r="D29" s="27">
        <f t="shared" si="0"/>
        <v>1.4392633016491894</v>
      </c>
      <c r="E29" s="27">
        <v>1394.9927700000001</v>
      </c>
      <c r="F29" s="27">
        <f t="shared" si="1"/>
        <v>0.84655358024834437</v>
      </c>
      <c r="G29" s="28">
        <f t="shared" si="2"/>
        <v>15.290943439658008</v>
      </c>
      <c r="H29" s="28">
        <f t="shared" si="3"/>
        <v>-7728.0072300000002</v>
      </c>
      <c r="I29" s="29" t="s">
        <v>86</v>
      </c>
      <c r="K29" s="4"/>
      <c r="L29" s="4"/>
      <c r="M29" s="4"/>
      <c r="N29" s="10"/>
    </row>
    <row r="30" spans="1:14" ht="31.2">
      <c r="A30" s="25" t="s">
        <v>40</v>
      </c>
      <c r="B30" s="26" t="s">
        <v>13</v>
      </c>
      <c r="C30" s="27">
        <v>955.6</v>
      </c>
      <c r="D30" s="27">
        <f t="shared" ref="D30:D38" si="4">C30/$C$20*100</f>
        <v>0.15075742749709145</v>
      </c>
      <c r="E30" s="27">
        <v>230.58398</v>
      </c>
      <c r="F30" s="27">
        <f t="shared" ref="F30:F38" si="5">E30/$E$20*100</f>
        <v>0.13993025484778149</v>
      </c>
      <c r="G30" s="28">
        <f t="shared" si="2"/>
        <v>24.129759313520299</v>
      </c>
      <c r="H30" s="28">
        <f t="shared" si="3"/>
        <v>-725.01602000000003</v>
      </c>
      <c r="I30" s="29"/>
      <c r="K30" s="4"/>
      <c r="L30" s="4"/>
      <c r="M30" s="4"/>
      <c r="N30" s="10"/>
    </row>
    <row r="31" spans="1:14" ht="31.2">
      <c r="A31" s="25" t="s">
        <v>42</v>
      </c>
      <c r="B31" s="26" t="s">
        <v>14</v>
      </c>
      <c r="C31" s="27">
        <f>C32</f>
        <v>493573.2</v>
      </c>
      <c r="D31" s="27">
        <f t="shared" si="4"/>
        <v>77.867126322213707</v>
      </c>
      <c r="E31" s="27">
        <f>E32+E38</f>
        <v>132844.91918</v>
      </c>
      <c r="F31" s="27">
        <f t="shared" si="5"/>
        <v>80.617150402600984</v>
      </c>
      <c r="G31" s="28">
        <f t="shared" si="2"/>
        <v>26.914937678950153</v>
      </c>
      <c r="H31" s="28">
        <f t="shared" si="3"/>
        <v>-360728.28081999999</v>
      </c>
      <c r="I31" s="20" t="s">
        <v>33</v>
      </c>
      <c r="K31" s="10"/>
      <c r="L31" s="4"/>
      <c r="M31" s="10"/>
      <c r="N31" s="10"/>
    </row>
    <row r="32" spans="1:14" ht="78">
      <c r="A32" s="25" t="s">
        <v>43</v>
      </c>
      <c r="B32" s="26" t="s">
        <v>15</v>
      </c>
      <c r="C32" s="27">
        <f>C33+C35+C36+C37</f>
        <v>493573.2</v>
      </c>
      <c r="D32" s="27">
        <f t="shared" si="4"/>
        <v>77.867126322213707</v>
      </c>
      <c r="E32" s="27">
        <f>E33+E35+E36+E37</f>
        <v>132845.86892000001</v>
      </c>
      <c r="F32" s="27">
        <f t="shared" si="5"/>
        <v>80.617726753829885</v>
      </c>
      <c r="G32" s="28">
        <f t="shared" si="2"/>
        <v>26.915130100256661</v>
      </c>
      <c r="H32" s="28">
        <f t="shared" si="3"/>
        <v>-360727.33108000003</v>
      </c>
      <c r="I32" s="20" t="s">
        <v>33</v>
      </c>
      <c r="K32" s="4"/>
      <c r="L32" s="4"/>
      <c r="M32" s="4"/>
      <c r="N32" s="10"/>
    </row>
    <row r="33" spans="1:16" ht="46.8">
      <c r="A33" s="25" t="s">
        <v>44</v>
      </c>
      <c r="B33" s="26" t="s">
        <v>16</v>
      </c>
      <c r="C33" s="27">
        <v>286804</v>
      </c>
      <c r="D33" s="27">
        <f t="shared" si="4"/>
        <v>45.246790744951667</v>
      </c>
      <c r="E33" s="27">
        <v>77675</v>
      </c>
      <c r="F33" s="27">
        <f t="shared" si="5"/>
        <v>47.137197238513387</v>
      </c>
      <c r="G33" s="28">
        <f t="shared" si="2"/>
        <v>27.082955607313707</v>
      </c>
      <c r="H33" s="28">
        <f t="shared" si="3"/>
        <v>-209129</v>
      </c>
      <c r="I33" s="20" t="s">
        <v>33</v>
      </c>
      <c r="K33" s="4"/>
      <c r="L33" s="4"/>
      <c r="M33" s="4"/>
      <c r="N33" s="10"/>
    </row>
    <row r="34" spans="1:16">
      <c r="A34" s="38">
        <v>1</v>
      </c>
      <c r="B34" s="38">
        <v>2</v>
      </c>
      <c r="C34" s="38">
        <v>3</v>
      </c>
      <c r="D34" s="38">
        <v>4</v>
      </c>
      <c r="E34" s="38">
        <v>5</v>
      </c>
      <c r="F34" s="38">
        <v>6</v>
      </c>
      <c r="G34" s="39">
        <v>7</v>
      </c>
      <c r="H34" s="39">
        <v>8</v>
      </c>
      <c r="I34" s="39">
        <v>9</v>
      </c>
    </row>
    <row r="35" spans="1:16" ht="78">
      <c r="A35" s="25" t="s">
        <v>45</v>
      </c>
      <c r="B35" s="26" t="s">
        <v>17</v>
      </c>
      <c r="C35" s="27">
        <v>28323.599999999999</v>
      </c>
      <c r="D35" s="27">
        <f t="shared" si="4"/>
        <v>4.4683895703815608</v>
      </c>
      <c r="E35" s="27">
        <v>5363.5</v>
      </c>
      <c r="F35" s="27">
        <f t="shared" si="5"/>
        <v>3.2548485019474294</v>
      </c>
      <c r="G35" s="28">
        <f t="shared" si="2"/>
        <v>18.936505246508215</v>
      </c>
      <c r="H35" s="28">
        <f t="shared" si="3"/>
        <v>-22960.1</v>
      </c>
      <c r="I35" s="20" t="s">
        <v>33</v>
      </c>
      <c r="K35" s="4"/>
      <c r="L35" s="4"/>
      <c r="M35" s="4"/>
      <c r="N35" s="10"/>
    </row>
    <row r="36" spans="1:16" ht="78">
      <c r="A36" s="25" t="s">
        <v>46</v>
      </c>
      <c r="B36" s="26" t="s">
        <v>18</v>
      </c>
      <c r="C36" s="27">
        <v>172282.4</v>
      </c>
      <c r="D36" s="27">
        <f t="shared" si="4"/>
        <v>27.179626859590734</v>
      </c>
      <c r="E36" s="27">
        <v>49807.368920000001</v>
      </c>
      <c r="F36" s="27">
        <f t="shared" si="5"/>
        <v>30.225681013369059</v>
      </c>
      <c r="G36" s="28">
        <f t="shared" si="2"/>
        <v>28.910305939550412</v>
      </c>
      <c r="H36" s="28">
        <f t="shared" si="3"/>
        <v>-122475.03107999999</v>
      </c>
      <c r="I36" s="20" t="s">
        <v>33</v>
      </c>
      <c r="K36" s="4"/>
      <c r="L36" s="4"/>
      <c r="M36" s="4"/>
      <c r="N36" s="10"/>
    </row>
    <row r="37" spans="1:16">
      <c r="A37" s="25" t="s">
        <v>47</v>
      </c>
      <c r="B37" s="26" t="s">
        <v>19</v>
      </c>
      <c r="C37" s="27">
        <v>6163.2</v>
      </c>
      <c r="D37" s="27">
        <f t="shared" si="4"/>
        <v>0.97231914728973834</v>
      </c>
      <c r="E37" s="27">
        <v>0</v>
      </c>
      <c r="F37" s="27">
        <f t="shared" si="5"/>
        <v>0</v>
      </c>
      <c r="G37" s="28">
        <f t="shared" si="2"/>
        <v>0</v>
      </c>
      <c r="H37" s="28">
        <f t="shared" si="3"/>
        <v>-6163.2</v>
      </c>
      <c r="I37" s="20" t="s">
        <v>33</v>
      </c>
      <c r="K37" s="4"/>
      <c r="L37" s="4"/>
      <c r="M37" s="4"/>
      <c r="N37" s="10"/>
    </row>
    <row r="38" spans="1:16" ht="62.4">
      <c r="A38" s="25" t="s">
        <v>72</v>
      </c>
      <c r="B38" s="26" t="s">
        <v>73</v>
      </c>
      <c r="C38" s="27">
        <v>0</v>
      </c>
      <c r="D38" s="27">
        <f t="shared" si="4"/>
        <v>0</v>
      </c>
      <c r="E38" s="27">
        <v>-0.94974000000000003</v>
      </c>
      <c r="F38" s="27">
        <f t="shared" si="5"/>
        <v>-5.7635122890641402E-4</v>
      </c>
      <c r="G38" s="28">
        <v>0</v>
      </c>
      <c r="H38" s="28">
        <f t="shared" si="3"/>
        <v>-0.94974000000000003</v>
      </c>
      <c r="I38" s="39" t="s">
        <v>33</v>
      </c>
      <c r="K38" s="4"/>
      <c r="L38" s="4"/>
      <c r="M38" s="4"/>
      <c r="N38" s="10"/>
    </row>
    <row r="39" spans="1:16">
      <c r="A39" s="22" t="s">
        <v>63</v>
      </c>
      <c r="B39" s="22"/>
      <c r="C39" s="24">
        <f>SUM(C40:C50)</f>
        <v>689304.67799999996</v>
      </c>
      <c r="D39" s="24">
        <f t="shared" ref="D39:D49" si="6">C39/$C$39*100</f>
        <v>100</v>
      </c>
      <c r="E39" s="24">
        <f>E40+E41+E42+E43+E44+E45+E46+E47+E48+E49+E50</f>
        <v>158391.83743000001</v>
      </c>
      <c r="F39" s="24">
        <f>E39/$E$39*100</f>
        <v>100</v>
      </c>
      <c r="G39" s="24">
        <f t="shared" ref="G39:G49" si="7">E39/C39*100</f>
        <v>22.978494486584641</v>
      </c>
      <c r="H39" s="24">
        <f t="shared" ref="H39" si="8">E39-C39</f>
        <v>-530912.84057</v>
      </c>
      <c r="I39" s="20" t="s">
        <v>33</v>
      </c>
      <c r="K39" s="11"/>
      <c r="M39" s="11"/>
      <c r="P39" s="11"/>
    </row>
    <row r="40" spans="1:16" ht="31.2">
      <c r="A40" s="30" t="s">
        <v>48</v>
      </c>
      <c r="B40" s="31" t="s">
        <v>20</v>
      </c>
      <c r="C40" s="32">
        <v>66657.106769999999</v>
      </c>
      <c r="D40" s="28">
        <f t="shared" si="6"/>
        <v>9.6701950381947057</v>
      </c>
      <c r="E40" s="32">
        <v>14628.791440000001</v>
      </c>
      <c r="F40" s="28">
        <f>E40/$E$39*100</f>
        <v>9.2358240660381732</v>
      </c>
      <c r="G40" s="28">
        <f t="shared" si="7"/>
        <v>21.946334230311809</v>
      </c>
      <c r="H40" s="28">
        <f t="shared" ref="H40:H50" si="9">E40-C40</f>
        <v>-52028.315329999998</v>
      </c>
      <c r="I40" s="36"/>
      <c r="P40" s="11"/>
    </row>
    <row r="41" spans="1:16" ht="62.4">
      <c r="A41" s="30" t="s">
        <v>49</v>
      </c>
      <c r="B41" s="31" t="s">
        <v>21</v>
      </c>
      <c r="C41" s="32">
        <v>31563.516640000002</v>
      </c>
      <c r="D41" s="28">
        <f t="shared" si="6"/>
        <v>4.5790370568180014</v>
      </c>
      <c r="E41" s="32">
        <v>23216.148959999999</v>
      </c>
      <c r="F41" s="28">
        <f t="shared" ref="F41:F50" si="10">E41/$E$39*100</f>
        <v>14.657415013737804</v>
      </c>
      <c r="G41" s="28">
        <f t="shared" si="7"/>
        <v>73.553746322988928</v>
      </c>
      <c r="H41" s="28">
        <f t="shared" si="9"/>
        <v>-8347.367680000003</v>
      </c>
      <c r="I41" s="33" t="s">
        <v>89</v>
      </c>
      <c r="P41" s="11"/>
    </row>
    <row r="42" spans="1:16" ht="46.8">
      <c r="A42" s="30" t="s">
        <v>50</v>
      </c>
      <c r="B42" s="31" t="s">
        <v>22</v>
      </c>
      <c r="C42" s="32">
        <v>47176.475890000002</v>
      </c>
      <c r="D42" s="28">
        <f t="shared" si="6"/>
        <v>6.8440672747037423</v>
      </c>
      <c r="E42" s="32">
        <v>5871.0908300000001</v>
      </c>
      <c r="F42" s="28">
        <f t="shared" si="10"/>
        <v>3.7066877468320811</v>
      </c>
      <c r="G42" s="28">
        <f t="shared" si="7"/>
        <v>12.444954226105082</v>
      </c>
      <c r="H42" s="28">
        <f t="shared" si="9"/>
        <v>-41305.385060000001</v>
      </c>
      <c r="I42" s="33" t="s">
        <v>90</v>
      </c>
      <c r="P42" s="11"/>
    </row>
    <row r="43" spans="1:16" ht="46.8">
      <c r="A43" s="30" t="s">
        <v>51</v>
      </c>
      <c r="B43" s="31" t="s">
        <v>23</v>
      </c>
      <c r="C43" s="32">
        <v>134773.07274</v>
      </c>
      <c r="D43" s="28">
        <f t="shared" si="6"/>
        <v>19.552032220503808</v>
      </c>
      <c r="E43" s="32">
        <v>19825.703389999999</v>
      </c>
      <c r="F43" s="28">
        <f t="shared" si="10"/>
        <v>12.516871899261734</v>
      </c>
      <c r="G43" s="28">
        <f t="shared" si="7"/>
        <v>14.71043361031556</v>
      </c>
      <c r="H43" s="28">
        <f t="shared" si="9"/>
        <v>-114947.36935000001</v>
      </c>
      <c r="I43" s="33" t="s">
        <v>91</v>
      </c>
      <c r="P43" s="11"/>
    </row>
    <row r="44" spans="1:16" ht="46.8">
      <c r="A44" s="30" t="s">
        <v>59</v>
      </c>
      <c r="B44" s="31" t="s">
        <v>60</v>
      </c>
      <c r="C44" s="32">
        <v>245</v>
      </c>
      <c r="D44" s="28">
        <f t="shared" si="6"/>
        <v>3.554306358559197E-2</v>
      </c>
      <c r="E44" s="32">
        <v>0</v>
      </c>
      <c r="F44" s="28">
        <f t="shared" si="10"/>
        <v>0</v>
      </c>
      <c r="G44" s="28">
        <f t="shared" si="7"/>
        <v>0</v>
      </c>
      <c r="H44" s="28">
        <f t="shared" si="9"/>
        <v>-245</v>
      </c>
      <c r="I44" s="33" t="s">
        <v>90</v>
      </c>
      <c r="P44" s="11"/>
    </row>
    <row r="45" spans="1:16">
      <c r="A45" s="30" t="s">
        <v>61</v>
      </c>
      <c r="B45" s="31" t="s">
        <v>62</v>
      </c>
      <c r="C45" s="32">
        <v>327079.01949999999</v>
      </c>
      <c r="D45" s="28">
        <f>C45/$C$39*100</f>
        <v>47.450573010618683</v>
      </c>
      <c r="E45" s="32">
        <v>74871.149940000003</v>
      </c>
      <c r="F45" s="28">
        <f t="shared" si="10"/>
        <v>47.269575979941955</v>
      </c>
      <c r="G45" s="28">
        <f t="shared" si="7"/>
        <v>22.890844559352729</v>
      </c>
      <c r="H45" s="28">
        <f t="shared" si="9"/>
        <v>-252207.86955999999</v>
      </c>
      <c r="I45" s="33"/>
      <c r="P45" s="11"/>
    </row>
    <row r="46" spans="1:16" ht="31.2">
      <c r="A46" s="30" t="s">
        <v>52</v>
      </c>
      <c r="B46" s="31" t="s">
        <v>24</v>
      </c>
      <c r="C46" s="32">
        <v>47182.321459999999</v>
      </c>
      <c r="D46" s="28">
        <f t="shared" si="6"/>
        <v>6.8449153133413088</v>
      </c>
      <c r="E46" s="32">
        <v>11492.513199999999</v>
      </c>
      <c r="F46" s="28">
        <f t="shared" si="10"/>
        <v>7.255748393650034</v>
      </c>
      <c r="G46" s="28">
        <f t="shared" si="7"/>
        <v>24.357667966259498</v>
      </c>
      <c r="H46" s="28">
        <f t="shared" si="9"/>
        <v>-35689.808259999998</v>
      </c>
      <c r="I46" s="33"/>
      <c r="P46" s="11"/>
    </row>
    <row r="47" spans="1:16" ht="46.8">
      <c r="A47" s="30" t="s">
        <v>53</v>
      </c>
      <c r="B47" s="31" t="s">
        <v>25</v>
      </c>
      <c r="C47" s="32">
        <v>27843.786</v>
      </c>
      <c r="D47" s="28">
        <f t="shared" si="6"/>
        <v>4.0394018622923085</v>
      </c>
      <c r="E47" s="32">
        <v>7229.4398899999997</v>
      </c>
      <c r="F47" s="28">
        <f t="shared" si="10"/>
        <v>4.5642755379960738</v>
      </c>
      <c r="G47" s="28">
        <f t="shared" si="7"/>
        <v>25.964284777939323</v>
      </c>
      <c r="H47" s="28">
        <f t="shared" si="9"/>
        <v>-20614.346109999999</v>
      </c>
      <c r="I47" s="33" t="s">
        <v>92</v>
      </c>
      <c r="P47" s="11"/>
    </row>
    <row r="48" spans="1:16" ht="46.8">
      <c r="A48" s="30" t="s">
        <v>54</v>
      </c>
      <c r="B48" s="31" t="s">
        <v>26</v>
      </c>
      <c r="C48" s="32">
        <v>2784.3789999999999</v>
      </c>
      <c r="D48" s="28">
        <f t="shared" si="6"/>
        <v>0.40394024425872238</v>
      </c>
      <c r="E48" s="32">
        <v>423.45728000000003</v>
      </c>
      <c r="F48" s="28">
        <f t="shared" si="10"/>
        <v>0.26734791822030823</v>
      </c>
      <c r="G48" s="28">
        <f t="shared" si="7"/>
        <v>15.208320419023416</v>
      </c>
      <c r="H48" s="28">
        <f t="shared" si="9"/>
        <v>-2360.9217199999998</v>
      </c>
      <c r="I48" s="33" t="s">
        <v>91</v>
      </c>
      <c r="P48" s="11"/>
    </row>
    <row r="49" spans="1:16" ht="31.2">
      <c r="A49" s="30" t="s">
        <v>55</v>
      </c>
      <c r="B49" s="31" t="s">
        <v>27</v>
      </c>
      <c r="C49" s="32">
        <v>3500</v>
      </c>
      <c r="D49" s="28">
        <f t="shared" si="6"/>
        <v>0.50775805122274253</v>
      </c>
      <c r="E49" s="32">
        <v>833.54250000000002</v>
      </c>
      <c r="F49" s="28">
        <f t="shared" si="10"/>
        <v>0.52625344432182464</v>
      </c>
      <c r="G49" s="28">
        <f t="shared" si="7"/>
        <v>23.8155</v>
      </c>
      <c r="H49" s="28">
        <f t="shared" si="9"/>
        <v>-2666.4575</v>
      </c>
      <c r="I49" s="33"/>
      <c r="P49" s="11"/>
    </row>
    <row r="50" spans="1:16" ht="62.4">
      <c r="A50" s="30" t="s">
        <v>56</v>
      </c>
      <c r="B50" s="31" t="s">
        <v>28</v>
      </c>
      <c r="C50" s="32">
        <v>500</v>
      </c>
      <c r="D50" s="28">
        <f>C50/$C$39*100</f>
        <v>7.2536864460391787E-2</v>
      </c>
      <c r="E50" s="32">
        <v>0</v>
      </c>
      <c r="F50" s="28">
        <f t="shared" si="10"/>
        <v>0</v>
      </c>
      <c r="G50" s="28">
        <f>E50/C50*100</f>
        <v>0</v>
      </c>
      <c r="H50" s="28">
        <f t="shared" si="9"/>
        <v>-500</v>
      </c>
      <c r="I50" s="29" t="s">
        <v>74</v>
      </c>
      <c r="P50" s="11"/>
    </row>
    <row r="51" spans="1:16">
      <c r="C51" s="11"/>
      <c r="E51" s="11"/>
    </row>
    <row r="52" spans="1:16" s="8" customFormat="1" ht="61.5" customHeight="1">
      <c r="A52" s="44" t="s">
        <v>76</v>
      </c>
      <c r="B52" s="44"/>
      <c r="C52" s="44"/>
      <c r="D52" s="44"/>
      <c r="E52" s="34"/>
      <c r="F52" s="34"/>
      <c r="G52" s="19"/>
      <c r="H52" s="19" t="s">
        <v>77</v>
      </c>
      <c r="I52" s="34"/>
    </row>
    <row r="53" spans="1:16" s="8" customFormat="1" ht="21">
      <c r="A53" s="19"/>
      <c r="B53" s="19"/>
      <c r="C53" s="19"/>
      <c r="D53" s="19"/>
      <c r="E53" s="19"/>
      <c r="F53" s="19"/>
      <c r="G53" s="19"/>
      <c r="H53" s="19"/>
      <c r="I53" s="34"/>
    </row>
    <row r="54" spans="1:16" s="8" customFormat="1" ht="21">
      <c r="A54" s="45"/>
      <c r="B54" s="45"/>
      <c r="C54" s="45"/>
      <c r="D54" s="45"/>
      <c r="F54" s="19"/>
      <c r="G54" s="19"/>
      <c r="H54" s="19"/>
      <c r="I54" s="34"/>
    </row>
    <row r="56" spans="1:16" s="12" customFormat="1" ht="13.8">
      <c r="A56" s="12" t="s">
        <v>75</v>
      </c>
      <c r="I56" s="13"/>
    </row>
    <row r="57" spans="1:16" s="12" customFormat="1" ht="13.8">
      <c r="A57" s="12" t="s">
        <v>57</v>
      </c>
      <c r="I57" s="13"/>
    </row>
  </sheetData>
  <mergeCells count="27">
    <mergeCell ref="A52:D52"/>
    <mergeCell ref="A54:D54"/>
    <mergeCell ref="E17:E18"/>
    <mergeCell ref="A6:I6"/>
    <mergeCell ref="C1"/>
    <mergeCell ref="C2"/>
    <mergeCell ref="C3"/>
    <mergeCell ref="C4"/>
    <mergeCell ref="I17:I18"/>
    <mergeCell ref="A17:A18"/>
    <mergeCell ref="B17:B18"/>
    <mergeCell ref="C17:C18"/>
    <mergeCell ref="G17:H17"/>
    <mergeCell ref="D17:D18"/>
    <mergeCell ref="F17:F18"/>
    <mergeCell ref="H16:I16"/>
    <mergeCell ref="A14:I14"/>
    <mergeCell ref="F1:I1"/>
    <mergeCell ref="A12:I12"/>
    <mergeCell ref="A13:I13"/>
    <mergeCell ref="A7:I7"/>
    <mergeCell ref="F2:I2"/>
    <mergeCell ref="F3:I3"/>
    <mergeCell ref="F4:I4"/>
    <mergeCell ref="A9:I9"/>
    <mergeCell ref="A10:I10"/>
    <mergeCell ref="A11:I11"/>
  </mergeCells>
  <printOptions horizontalCentered="1"/>
  <pageMargins left="0.78740157480314965" right="0.39370078740157483" top="0.39370078740157483" bottom="0.39370078740157483" header="0" footer="0"/>
  <pageSetup paperSize="9" scale="59" orientation="portrait" horizontalDpi="4294967295" verticalDpi="4294967295" r:id="rId1"/>
  <rowBreaks count="1" manualBreakCount="1">
    <brk id="3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gorfo</dc:creator>
  <cp:lastModifiedBy>gorfo</cp:lastModifiedBy>
  <cp:lastPrinted>2020-04-22T08:25:22Z</cp:lastPrinted>
  <dcterms:created xsi:type="dcterms:W3CDTF">2017-10-19T11:07:25Z</dcterms:created>
  <dcterms:modified xsi:type="dcterms:W3CDTF">2020-04-24T08:12:42Z</dcterms:modified>
</cp:coreProperties>
</file>