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0" windowWidth="11340" windowHeight="9735"/>
  </bookViews>
  <sheets>
    <sheet name="01.10.2019 " sheetId="28" r:id="rId1"/>
  </sheets>
  <definedNames>
    <definedName name="_xlnm.Print_Area" localSheetId="0">'01.10.2019 '!$A$1:$F$50</definedName>
  </definedNames>
  <calcPr calcId="145621"/>
</workbook>
</file>

<file path=xl/calcChain.xml><?xml version="1.0" encoding="utf-8"?>
<calcChain xmlns="http://schemas.openxmlformats.org/spreadsheetml/2006/main">
  <c r="F31" i="28" l="1"/>
  <c r="F30" i="28"/>
  <c r="F29" i="28"/>
  <c r="E29" i="28"/>
  <c r="E31" i="28"/>
  <c r="E30" i="28"/>
  <c r="D31" i="28"/>
  <c r="D27" i="28" s="1"/>
  <c r="F35" i="28"/>
  <c r="F33" i="28" s="1"/>
  <c r="E35" i="28"/>
  <c r="E33" i="28" s="1"/>
  <c r="F42" i="28"/>
  <c r="F40" i="28" s="1"/>
  <c r="E42" i="28"/>
  <c r="E40" i="28" s="1"/>
  <c r="D16" i="28"/>
  <c r="D10" i="28" s="1"/>
  <c r="F26" i="28"/>
  <c r="E26" i="28"/>
  <c r="F16" i="28"/>
  <c r="F10" i="28" s="1"/>
  <c r="E16" i="28"/>
  <c r="D26" i="28"/>
  <c r="E10" i="28"/>
  <c r="D25" i="28"/>
  <c r="D22" i="28"/>
  <c r="D20" i="28" s="1"/>
  <c r="F20" i="28"/>
  <c r="E20" i="28"/>
  <c r="D40" i="28"/>
  <c r="F37" i="28"/>
  <c r="E37" i="28"/>
  <c r="D37" i="28"/>
  <c r="D33" i="28"/>
  <c r="F17" i="28"/>
  <c r="E17" i="28"/>
  <c r="D17" i="28"/>
  <c r="F27" i="28" l="1"/>
  <c r="E27" i="28"/>
  <c r="F23" i="28"/>
  <c r="E23" i="28"/>
  <c r="D23" i="28"/>
  <c r="D43" i="28" s="1"/>
  <c r="F43" i="28" l="1"/>
  <c r="E43" i="28"/>
</calcChain>
</file>

<file path=xl/sharedStrings.xml><?xml version="1.0" encoding="utf-8"?>
<sst xmlns="http://schemas.openxmlformats.org/spreadsheetml/2006/main" count="99" uniqueCount="92">
  <si>
    <t>№п/п</t>
  </si>
  <si>
    <t>1.1</t>
  </si>
  <si>
    <t>1.2</t>
  </si>
  <si>
    <t>1.3</t>
  </si>
  <si>
    <t>1.4</t>
  </si>
  <si>
    <t>2</t>
  </si>
  <si>
    <t>0103</t>
  </si>
  <si>
    <t>0104</t>
  </si>
  <si>
    <t>0106</t>
  </si>
  <si>
    <t>0300</t>
  </si>
  <si>
    <t>0100</t>
  </si>
  <si>
    <t>Другие общегосударственные вопросы</t>
  </si>
  <si>
    <t>0309</t>
  </si>
  <si>
    <t>0500</t>
  </si>
  <si>
    <t>0700</t>
  </si>
  <si>
    <t>0701</t>
  </si>
  <si>
    <t>Дошкольное образование</t>
  </si>
  <si>
    <t>0702</t>
  </si>
  <si>
    <t>0709</t>
  </si>
  <si>
    <t>0800</t>
  </si>
  <si>
    <t>5.1</t>
  </si>
  <si>
    <t>5.2</t>
  </si>
  <si>
    <t>0801</t>
  </si>
  <si>
    <t>Культура</t>
  </si>
  <si>
    <t>Всего:</t>
  </si>
  <si>
    <t>0804</t>
  </si>
  <si>
    <t>1.5</t>
  </si>
  <si>
    <t>0102</t>
  </si>
  <si>
    <t>0113</t>
  </si>
  <si>
    <t>3.</t>
  </si>
  <si>
    <t>0400</t>
  </si>
  <si>
    <t>Национальная экономика</t>
  </si>
  <si>
    <t>5</t>
  </si>
  <si>
    <t>6.</t>
  </si>
  <si>
    <t>6.1</t>
  </si>
  <si>
    <t>6.2</t>
  </si>
  <si>
    <t>2.1</t>
  </si>
  <si>
    <t>Годовой фонд оплаты труда с начислениями</t>
  </si>
  <si>
    <t>Исполнено за отчетный период</t>
  </si>
  <si>
    <t>О.М.Горшкова</t>
  </si>
  <si>
    <t xml:space="preserve">Общее образование </t>
  </si>
  <si>
    <t>0703</t>
  </si>
  <si>
    <t>5.3</t>
  </si>
  <si>
    <t>5.4.</t>
  </si>
  <si>
    <t>7.</t>
  </si>
  <si>
    <t>7.1</t>
  </si>
  <si>
    <t>1000</t>
  </si>
  <si>
    <t>Другие вопросы в области социальной политики</t>
  </si>
  <si>
    <t>1006</t>
  </si>
  <si>
    <t>8.</t>
  </si>
  <si>
    <t>8.1</t>
  </si>
  <si>
    <t>1100</t>
  </si>
  <si>
    <t>1103</t>
  </si>
  <si>
    <t>Спорт высших достижений</t>
  </si>
  <si>
    <t xml:space="preserve">Заместитель главы администрации города по финансам и экономике, начальник финансового управления     </t>
  </si>
  <si>
    <t>3.1</t>
  </si>
  <si>
    <t>0409</t>
  </si>
  <si>
    <t>Дорожное хозяйство (дорожные фонды)</t>
  </si>
  <si>
    <t>0503</t>
  </si>
  <si>
    <t>0505</t>
  </si>
  <si>
    <t>Национальная безопасность и правоохранительная деятельность, всего, в том числе</t>
  </si>
  <si>
    <t>4.</t>
  </si>
  <si>
    <t>4.1</t>
  </si>
  <si>
    <t>4.2</t>
  </si>
  <si>
    <t>Приложение №11</t>
  </si>
  <si>
    <t>к постановлению администрации</t>
  </si>
  <si>
    <t>ЗАТО г.Радужный Владимирской области</t>
  </si>
  <si>
    <t>тыс.руб.</t>
  </si>
  <si>
    <t>Код раздела (подраздела)</t>
  </si>
  <si>
    <t>Наименование раздела (подраздела) расходов</t>
  </si>
  <si>
    <t>в том числе:</t>
  </si>
  <si>
    <t>Общегосударственные вопросы</t>
  </si>
  <si>
    <t>3-67-17</t>
  </si>
  <si>
    <t>Жилищно-коммунальное хозяйство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</si>
  <si>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</si>
  <si>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</si>
  <si>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</si>
  <si>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</si>
  <si>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</si>
  <si>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</si>
  <si>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</si>
  <si>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</si>
  <si>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Защита населения и территории от чрезвычайных ситуаций природного и техногенного характера, гражданская оборона</t>
  </si>
  <si>
    <t>Другие вопросы в области жилищно-коммунального хозяйства</t>
  </si>
  <si>
    <t>Благоустройство</t>
  </si>
  <si>
    <t>Дополнительное образование детей</t>
  </si>
  <si>
    <t>Другие вопросы в области образования</t>
  </si>
  <si>
    <t>Другие вопросы в области культуры, кинематографии</t>
  </si>
  <si>
    <t>Сведения о фактической численности муниципальных служащих, работников казенных и бюджетных учреждений и расходы на их денежное содержание по состоянию за 1 квартал 2020 года</t>
  </si>
  <si>
    <t>В.Н. Милованова</t>
  </si>
  <si>
    <t>Фактическая численность на 01.04.2020 года (чел.)</t>
  </si>
  <si>
    <t>от 24.04.2020г. № 497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</si>
</sst>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₽_-;\-* #,##0.00\ _₽_-;_-* &quot;-&quot;??\ _₽_-;_-@_-"/>
    <numFmt numFmtId="165" formatCode="_-* #,##0.00_р_._-;\-* #,##0.00_р_._-;_-* &quot;-&quot;??_р_._-;_-@_-"/>
  </numFmts>
  <fonts count="13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Arial Cyr"/>
      <family val="2"/>
    </font>
    <font>
      <sz val="11"/>
      <color rgb="FF000000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0"/>
      <name val="Arial Cyr"/>
      <charset val="204"/>
    </font>
    <font>
      <sz val="11"/>
      <name val="Arial Cyr"/>
      <charset val="204"/>
    </font>
    <font>
      <b/>
      <sz val="10"/>
      <color rgb="FF000000"/>
      <name val="Arial CYR"/>
      <family val="2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4" fillId="0" borderId="0">
      <alignment wrapText="1"/>
    </xf>
    <xf numFmtId="165" fontId="6" fillId="0" borderId="0" applyFont="0" applyFill="0" applyBorder="0" applyAlignment="0" applyProtection="0"/>
    <xf numFmtId="0" fontId="10" fillId="0" borderId="2">
      <alignment vertical="top" wrapText="1"/>
    </xf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/>
    <xf numFmtId="0" fontId="7" fillId="0" borderId="0" xfId="0" applyFont="1" applyFill="1"/>
    <xf numFmtId="165" fontId="7" fillId="0" borderId="0" xfId="2" applyFont="1" applyFill="1"/>
    <xf numFmtId="0" fontId="1" fillId="0" borderId="0" xfId="0" applyFont="1" applyFill="1"/>
    <xf numFmtId="165" fontId="1" fillId="0" borderId="0" xfId="2" applyFont="1" applyFill="1"/>
    <xf numFmtId="0" fontId="8" fillId="0" borderId="0" xfId="0" applyFont="1"/>
    <xf numFmtId="164" fontId="0" fillId="0" borderId="0" xfId="0" applyNumberFormat="1"/>
    <xf numFmtId="0" fontId="9" fillId="0" borderId="0" xfId="0" applyFont="1"/>
    <xf numFmtId="0" fontId="0" fillId="0" borderId="0" xfId="0" applyFont="1"/>
    <xf numFmtId="0" fontId="7" fillId="0" borderId="0" xfId="1" applyFont="1" applyFill="1" applyBorder="1" applyAlignment="1">
      <alignment horizontal="center" vertical="center"/>
    </xf>
    <xf numFmtId="165" fontId="7" fillId="0" borderId="0" xfId="2" applyFont="1" applyFill="1" applyBorder="1" applyAlignment="1">
      <alignment vertical="center"/>
    </xf>
    <xf numFmtId="164" fontId="0" fillId="0" borderId="0" xfId="0" applyNumberFormat="1" applyFont="1"/>
    <xf numFmtId="49" fontId="7" fillId="0" borderId="0" xfId="0" applyNumberFormat="1" applyFont="1" applyAlignment="1">
      <alignment vertical="top"/>
    </xf>
    <xf numFmtId="0" fontId="2" fillId="0" borderId="0" xfId="1" applyFont="1" applyBorder="1" applyAlignment="1">
      <alignment horizontal="left" vertical="top"/>
    </xf>
    <xf numFmtId="0" fontId="5" fillId="0" borderId="0" xfId="1" applyFont="1" applyBorder="1" applyAlignment="1">
      <alignment wrapText="1"/>
    </xf>
    <xf numFmtId="0" fontId="11" fillId="0" borderId="0" xfId="0" applyFont="1" applyAlignment="1">
      <alignment vertical="top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14" fontId="11" fillId="0" borderId="1" xfId="0" applyNumberFormat="1" applyFont="1" applyFill="1" applyBorder="1" applyAlignment="1">
      <alignment horizontal="center" vertical="top" wrapText="1"/>
    </xf>
    <xf numFmtId="165" fontId="11" fillId="0" borderId="1" xfId="2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49" fontId="11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165" fontId="1" fillId="0" borderId="0" xfId="2" applyFont="1" applyFill="1" applyAlignment="1">
      <alignment horizontal="right"/>
    </xf>
    <xf numFmtId="0" fontId="11" fillId="0" borderId="1" xfId="0" applyFont="1" applyBorder="1" applyAlignment="1">
      <alignment horizontal="center" vertical="top"/>
    </xf>
    <xf numFmtId="49" fontId="11" fillId="0" borderId="1" xfId="0" applyNumberFormat="1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top"/>
    </xf>
    <xf numFmtId="4" fontId="11" fillId="0" borderId="1" xfId="0" applyNumberFormat="1" applyFont="1" applyFill="1" applyBorder="1" applyAlignment="1">
      <alignment horizontal="center" vertical="top"/>
    </xf>
    <xf numFmtId="4" fontId="11" fillId="0" borderId="1" xfId="2" applyNumberFormat="1" applyFont="1" applyFill="1" applyBorder="1" applyAlignment="1">
      <alignment horizontal="center" vertical="top"/>
    </xf>
    <xf numFmtId="4" fontId="1" fillId="0" borderId="1" xfId="0" applyNumberFormat="1" applyFont="1" applyFill="1" applyBorder="1" applyAlignment="1">
      <alignment horizontal="center" vertical="top"/>
    </xf>
    <xf numFmtId="4" fontId="1" fillId="0" borderId="1" xfId="2" applyNumberFormat="1" applyFont="1" applyFill="1" applyBorder="1" applyAlignment="1">
      <alignment horizontal="center" vertical="top"/>
    </xf>
    <xf numFmtId="0" fontId="12" fillId="0" borderId="2" xfId="3" applyNumberFormat="1" applyFont="1" applyAlignment="1" applyProtection="1">
      <alignment vertical="top" wrapText="1"/>
    </xf>
    <xf numFmtId="1" fontId="11" fillId="0" borderId="1" xfId="0" applyNumberFormat="1" applyFont="1" applyFill="1" applyBorder="1" applyAlignment="1">
      <alignment horizontal="center" vertical="top"/>
    </xf>
    <xf numFmtId="1" fontId="1" fillId="0" borderId="1" xfId="0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Fill="1" applyAlignment="1"/>
    <xf numFmtId="165" fontId="7" fillId="0" borderId="0" xfId="2" applyFont="1" applyFill="1" applyAlignment="1"/>
    <xf numFmtId="0" fontId="0" fillId="0" borderId="0" xfId="0" applyAlignment="1"/>
    <xf numFmtId="0" fontId="7" fillId="0" borderId="0" xfId="0" applyFont="1" applyAlignment="1">
      <alignment horizontal="left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</cellXfs>
  <cellStyles count="4">
    <cellStyle name="xl22" xfId="1"/>
    <cellStyle name="xl61" xfId="3"/>
    <cellStyle name="Обычный" xfId="0" builtinId="0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view="pageBreakPreview" zoomScaleSheetLayoutView="100" workbookViewId="0">
      <selection activeCell="D5" sqref="D5"/>
    </sheetView>
  </sheetViews>
  <sheetFormatPr defaultRowHeight="15.75" x14ac:dyDescent="0.25"/>
  <cols>
    <col min="1" max="1" width="6.85546875" style="2" customWidth="1"/>
    <col min="2" max="2" width="13.85546875" style="2" customWidth="1"/>
    <col min="3" max="3" width="63.5703125" style="1" customWidth="1"/>
    <col min="4" max="4" width="17.5703125" style="7" customWidth="1"/>
    <col min="5" max="6" width="17.140625" style="8" customWidth="1"/>
    <col min="7" max="7" width="13.28515625" customWidth="1"/>
    <col min="8" max="8" width="13.42578125" customWidth="1"/>
  </cols>
  <sheetData>
    <row r="1" spans="1:8" ht="18.75" customHeight="1" x14ac:dyDescent="0.3">
      <c r="A1" s="3"/>
      <c r="B1" s="3"/>
      <c r="C1" s="4"/>
      <c r="D1" s="48" t="s">
        <v>64</v>
      </c>
      <c r="E1" s="48"/>
      <c r="F1" s="48"/>
      <c r="G1" s="18"/>
    </row>
    <row r="2" spans="1:8" ht="18.75" x14ac:dyDescent="0.3">
      <c r="A2" s="3"/>
      <c r="B2" s="3"/>
      <c r="C2" s="4"/>
      <c r="D2" s="49" t="s">
        <v>65</v>
      </c>
      <c r="E2" s="49"/>
      <c r="F2" s="49"/>
      <c r="G2" s="17"/>
    </row>
    <row r="3" spans="1:8" ht="18.75" x14ac:dyDescent="0.3">
      <c r="A3" s="3"/>
      <c r="B3" s="3"/>
      <c r="C3" s="4"/>
      <c r="D3" s="49" t="s">
        <v>66</v>
      </c>
      <c r="E3" s="49"/>
      <c r="F3" s="49"/>
      <c r="G3" s="17"/>
    </row>
    <row r="4" spans="1:8" ht="15.6" customHeight="1" x14ac:dyDescent="0.3">
      <c r="A4" s="3"/>
      <c r="B4" s="3"/>
      <c r="C4" s="4"/>
      <c r="D4" s="48" t="s">
        <v>91</v>
      </c>
      <c r="E4" s="48"/>
      <c r="F4" s="48"/>
      <c r="G4" s="11"/>
    </row>
    <row r="5" spans="1:8" ht="15" customHeight="1" x14ac:dyDescent="0.3">
      <c r="A5" s="3"/>
      <c r="B5" s="3"/>
      <c r="C5" s="4"/>
      <c r="D5" s="13"/>
      <c r="E5" s="14"/>
      <c r="F5" s="14"/>
      <c r="G5" s="12"/>
    </row>
    <row r="6" spans="1:8" ht="39" customHeight="1" x14ac:dyDescent="0.3">
      <c r="A6" s="50" t="s">
        <v>88</v>
      </c>
      <c r="B6" s="50"/>
      <c r="C6" s="50"/>
      <c r="D6" s="50"/>
      <c r="E6" s="50"/>
      <c r="F6" s="50"/>
      <c r="G6" s="12"/>
    </row>
    <row r="7" spans="1:8" ht="21" customHeight="1" x14ac:dyDescent="0.25">
      <c r="B7" s="19"/>
      <c r="F7" s="29" t="s">
        <v>67</v>
      </c>
      <c r="G7" s="12"/>
    </row>
    <row r="8" spans="1:8" ht="63" x14ac:dyDescent="0.2">
      <c r="A8" s="20" t="s">
        <v>0</v>
      </c>
      <c r="B8" s="21" t="s">
        <v>68</v>
      </c>
      <c r="C8" s="22" t="s">
        <v>69</v>
      </c>
      <c r="D8" s="23" t="s">
        <v>90</v>
      </c>
      <c r="E8" s="24" t="s">
        <v>37</v>
      </c>
      <c r="F8" s="24" t="s">
        <v>38</v>
      </c>
      <c r="G8" s="12"/>
    </row>
    <row r="9" spans="1:8" x14ac:dyDescent="0.2">
      <c r="A9" s="25">
        <v>1</v>
      </c>
      <c r="B9" s="25">
        <v>2</v>
      </c>
      <c r="C9" s="25">
        <v>3</v>
      </c>
      <c r="D9" s="33">
        <v>4</v>
      </c>
      <c r="E9" s="33">
        <v>5</v>
      </c>
      <c r="F9" s="33">
        <v>6</v>
      </c>
      <c r="G9" s="12"/>
    </row>
    <row r="10" spans="1:8" x14ac:dyDescent="0.2">
      <c r="A10" s="30">
        <v>1</v>
      </c>
      <c r="B10" s="31" t="s">
        <v>10</v>
      </c>
      <c r="C10" s="21" t="s">
        <v>71</v>
      </c>
      <c r="D10" s="34">
        <f>D12+D13+D14+D15+D16</f>
        <v>170</v>
      </c>
      <c r="E10" s="35">
        <f>E12+E13+E14+E15+E16</f>
        <v>56702.452540000006</v>
      </c>
      <c r="F10" s="36">
        <f>F13+F14+F15+F16</f>
        <v>14080.991610000001</v>
      </c>
      <c r="G10" s="15"/>
      <c r="H10" s="10"/>
    </row>
    <row r="11" spans="1:8" s="12" customFormat="1" x14ac:dyDescent="0.2">
      <c r="A11" s="25"/>
      <c r="B11" s="32"/>
      <c r="C11" s="27" t="s">
        <v>70</v>
      </c>
      <c r="D11" s="33"/>
      <c r="E11" s="37"/>
      <c r="F11" s="38"/>
      <c r="G11" s="15"/>
      <c r="H11" s="15"/>
    </row>
    <row r="12" spans="1:8" ht="31.5" x14ac:dyDescent="0.2">
      <c r="A12" s="32" t="s">
        <v>1</v>
      </c>
      <c r="B12" s="32" t="s">
        <v>27</v>
      </c>
      <c r="C12" s="27" t="s">
        <v>78</v>
      </c>
      <c r="D12" s="33">
        <v>1</v>
      </c>
      <c r="E12" s="38"/>
      <c r="F12" s="38"/>
      <c r="G12" s="12"/>
    </row>
    <row r="13" spans="1:8" ht="47.25" x14ac:dyDescent="0.2">
      <c r="A13" s="32" t="s">
        <v>2</v>
      </c>
      <c r="B13" s="32" t="s">
        <v>6</v>
      </c>
      <c r="C13" s="27" t="s">
        <v>79</v>
      </c>
      <c r="D13" s="33">
        <v>2</v>
      </c>
      <c r="E13" s="37">
        <v>1218.164</v>
      </c>
      <c r="F13" s="38">
        <v>305.91088999999999</v>
      </c>
      <c r="G13" s="12"/>
    </row>
    <row r="14" spans="1:8" ht="47.25" x14ac:dyDescent="0.2">
      <c r="A14" s="32" t="s">
        <v>3</v>
      </c>
      <c r="B14" s="32" t="s">
        <v>7</v>
      </c>
      <c r="C14" s="27" t="s">
        <v>80</v>
      </c>
      <c r="D14" s="33">
        <v>18</v>
      </c>
      <c r="E14" s="37">
        <v>10774.16</v>
      </c>
      <c r="F14" s="38">
        <v>2673.3951200000001</v>
      </c>
      <c r="G14" s="12"/>
    </row>
    <row r="15" spans="1:8" ht="47.25" x14ac:dyDescent="0.2">
      <c r="A15" s="32" t="s">
        <v>4</v>
      </c>
      <c r="B15" s="32" t="s">
        <v>8</v>
      </c>
      <c r="C15" s="27" t="s">
        <v>81</v>
      </c>
      <c r="D15" s="33">
        <v>10</v>
      </c>
      <c r="E15" s="37">
        <v>5187.0789999999997</v>
      </c>
      <c r="F15" s="38">
        <v>1279.7469799999999</v>
      </c>
      <c r="G15" s="12"/>
    </row>
    <row r="16" spans="1:8" x14ac:dyDescent="0.2">
      <c r="A16" s="32" t="s">
        <v>26</v>
      </c>
      <c r="B16" s="32" t="s">
        <v>28</v>
      </c>
      <c r="C16" s="27" t="s">
        <v>11</v>
      </c>
      <c r="D16" s="33">
        <f>12+111+14+2</f>
        <v>139</v>
      </c>
      <c r="E16" s="37">
        <f>5102.564+26693.31954+6848.317+878.849</f>
        <v>39523.049540000007</v>
      </c>
      <c r="F16" s="38">
        <f>1223.1641+6659.74905+1743.4712+195.55427</f>
        <v>9821.9386200000008</v>
      </c>
      <c r="G16" s="12"/>
    </row>
    <row r="17" spans="1:8" ht="31.5" x14ac:dyDescent="0.2">
      <c r="A17" s="31" t="s">
        <v>5</v>
      </c>
      <c r="B17" s="31" t="s">
        <v>9</v>
      </c>
      <c r="C17" s="21" t="s">
        <v>60</v>
      </c>
      <c r="D17" s="34">
        <f>D19</f>
        <v>5</v>
      </c>
      <c r="E17" s="36">
        <f>E19</f>
        <v>2323.6779999999999</v>
      </c>
      <c r="F17" s="36">
        <f>F19</f>
        <v>536.90890999999999</v>
      </c>
      <c r="G17" s="12"/>
    </row>
    <row r="18" spans="1:8" s="12" customFormat="1" x14ac:dyDescent="0.2">
      <c r="A18" s="25"/>
      <c r="B18" s="32"/>
      <c r="C18" s="27" t="s">
        <v>70</v>
      </c>
      <c r="D18" s="33"/>
      <c r="E18" s="37"/>
      <c r="F18" s="38"/>
      <c r="G18" s="15"/>
      <c r="H18" s="15"/>
    </row>
    <row r="19" spans="1:8" ht="31.5" x14ac:dyDescent="0.2">
      <c r="A19" s="32" t="s">
        <v>36</v>
      </c>
      <c r="B19" s="32" t="s">
        <v>12</v>
      </c>
      <c r="C19" s="27" t="s">
        <v>82</v>
      </c>
      <c r="D19" s="33">
        <v>5</v>
      </c>
      <c r="E19" s="38">
        <v>2323.6779999999999</v>
      </c>
      <c r="F19" s="38">
        <v>536.90890999999999</v>
      </c>
      <c r="G19" s="12"/>
    </row>
    <row r="20" spans="1:8" x14ac:dyDescent="0.2">
      <c r="A20" s="31" t="s">
        <v>29</v>
      </c>
      <c r="B20" s="31" t="s">
        <v>30</v>
      </c>
      <c r="C20" s="21" t="s">
        <v>31</v>
      </c>
      <c r="D20" s="34">
        <f>D22</f>
        <v>38</v>
      </c>
      <c r="E20" s="35">
        <f t="shared" ref="E20:F20" si="0">E22</f>
        <v>15591.668</v>
      </c>
      <c r="F20" s="35">
        <f t="shared" si="0"/>
        <v>3888.4019899999998</v>
      </c>
      <c r="G20" s="12"/>
    </row>
    <row r="21" spans="1:8" s="12" customFormat="1" x14ac:dyDescent="0.2">
      <c r="A21" s="25"/>
      <c r="B21" s="32"/>
      <c r="C21" s="27" t="s">
        <v>70</v>
      </c>
      <c r="D21" s="33"/>
      <c r="E21" s="37"/>
      <c r="F21" s="38"/>
      <c r="G21" s="15"/>
      <c r="H21" s="15"/>
    </row>
    <row r="22" spans="1:8" x14ac:dyDescent="0.2">
      <c r="A22" s="32" t="s">
        <v>55</v>
      </c>
      <c r="B22" s="32" t="s">
        <v>56</v>
      </c>
      <c r="C22" s="27" t="s">
        <v>57</v>
      </c>
      <c r="D22" s="33">
        <f>38</f>
        <v>38</v>
      </c>
      <c r="E22" s="38">
        <v>15591.668</v>
      </c>
      <c r="F22" s="38">
        <v>3888.4019899999998</v>
      </c>
      <c r="G22" s="12"/>
    </row>
    <row r="23" spans="1:8" x14ac:dyDescent="0.2">
      <c r="A23" s="31" t="s">
        <v>61</v>
      </c>
      <c r="B23" s="31" t="s">
        <v>13</v>
      </c>
      <c r="C23" s="21" t="s">
        <v>73</v>
      </c>
      <c r="D23" s="34">
        <f>D25+D26</f>
        <v>95</v>
      </c>
      <c r="E23" s="35">
        <f t="shared" ref="E23:F23" si="1">E25+E26</f>
        <v>36949.895769999996</v>
      </c>
      <c r="F23" s="35">
        <f t="shared" si="1"/>
        <v>8455.916650000001</v>
      </c>
      <c r="G23" s="12"/>
    </row>
    <row r="24" spans="1:8" s="12" customFormat="1" x14ac:dyDescent="0.2">
      <c r="A24" s="25"/>
      <c r="B24" s="32"/>
      <c r="C24" s="27" t="s">
        <v>70</v>
      </c>
      <c r="D24" s="33"/>
      <c r="E24" s="37"/>
      <c r="F24" s="38"/>
      <c r="G24" s="15"/>
      <c r="H24" s="15"/>
    </row>
    <row r="25" spans="1:8" x14ac:dyDescent="0.2">
      <c r="A25" s="32" t="s">
        <v>62</v>
      </c>
      <c r="B25" s="32" t="s">
        <v>58</v>
      </c>
      <c r="C25" s="39" t="s">
        <v>84</v>
      </c>
      <c r="D25" s="33">
        <f>5</f>
        <v>5</v>
      </c>
      <c r="E25" s="38">
        <v>2696.181</v>
      </c>
      <c r="F25" s="38">
        <v>469.77359000000001</v>
      </c>
      <c r="G25" s="12"/>
    </row>
    <row r="26" spans="1:8" ht="31.5" x14ac:dyDescent="0.2">
      <c r="A26" s="32" t="s">
        <v>63</v>
      </c>
      <c r="B26" s="32" t="s">
        <v>59</v>
      </c>
      <c r="C26" s="39" t="s">
        <v>83</v>
      </c>
      <c r="D26" s="33">
        <f>32+57+1</f>
        <v>90</v>
      </c>
      <c r="E26" s="38">
        <f>338+22655.095+11260.61977</f>
        <v>34253.714769999999</v>
      </c>
      <c r="F26" s="38">
        <f>78.69276+5497.14548+2410.30482</f>
        <v>7986.1430600000003</v>
      </c>
      <c r="G26" s="12"/>
    </row>
    <row r="27" spans="1:8" x14ac:dyDescent="0.2">
      <c r="A27" s="31" t="s">
        <v>32</v>
      </c>
      <c r="B27" s="31" t="s">
        <v>14</v>
      </c>
      <c r="C27" s="20" t="s">
        <v>74</v>
      </c>
      <c r="D27" s="34">
        <f>D29+D30+D31+D32</f>
        <v>566</v>
      </c>
      <c r="E27" s="35">
        <f>E29+E30+E31+E32</f>
        <v>222103.99300000002</v>
      </c>
      <c r="F27" s="35">
        <f>F29+F30+F31+F32</f>
        <v>53083.138100000004</v>
      </c>
      <c r="G27" s="12"/>
    </row>
    <row r="28" spans="1:8" s="12" customFormat="1" x14ac:dyDescent="0.2">
      <c r="A28" s="25"/>
      <c r="B28" s="32"/>
      <c r="C28" s="27" t="s">
        <v>70</v>
      </c>
      <c r="D28" s="33"/>
      <c r="E28" s="37"/>
      <c r="F28" s="38"/>
      <c r="G28" s="15"/>
      <c r="H28" s="15"/>
    </row>
    <row r="29" spans="1:8" x14ac:dyDescent="0.2">
      <c r="A29" s="32" t="s">
        <v>20</v>
      </c>
      <c r="B29" s="32" t="s">
        <v>15</v>
      </c>
      <c r="C29" s="28" t="s">
        <v>16</v>
      </c>
      <c r="D29" s="33">
        <v>242</v>
      </c>
      <c r="E29" s="37">
        <f>65127.99+19706.15</f>
        <v>84834.14</v>
      </c>
      <c r="F29" s="38">
        <f>15629.2+4951.51</f>
        <v>20580.71</v>
      </c>
      <c r="G29" s="12"/>
    </row>
    <row r="30" spans="1:8" x14ac:dyDescent="0.2">
      <c r="A30" s="32" t="s">
        <v>21</v>
      </c>
      <c r="B30" s="32" t="s">
        <v>17</v>
      </c>
      <c r="C30" s="28" t="s">
        <v>40</v>
      </c>
      <c r="D30" s="33">
        <v>196</v>
      </c>
      <c r="E30" s="37">
        <f>68926.75+20841.94</f>
        <v>89768.69</v>
      </c>
      <c r="F30" s="38">
        <f>16713.85+5004.25</f>
        <v>21718.1</v>
      </c>
      <c r="G30" s="9"/>
      <c r="H30" s="9"/>
    </row>
    <row r="31" spans="1:8" x14ac:dyDescent="0.2">
      <c r="A31" s="32" t="s">
        <v>42</v>
      </c>
      <c r="B31" s="32" t="s">
        <v>41</v>
      </c>
      <c r="C31" s="28" t="s">
        <v>85</v>
      </c>
      <c r="D31" s="33">
        <f>51+51</f>
        <v>102</v>
      </c>
      <c r="E31" s="38">
        <f>14794.772+4467.422+13914.21+4202.09</f>
        <v>37378.493999999992</v>
      </c>
      <c r="F31" s="38">
        <f>3516.819+1057.769+2976.78+896.83</f>
        <v>8448.1980000000003</v>
      </c>
      <c r="G31" s="15"/>
      <c r="H31" s="10"/>
    </row>
    <row r="32" spans="1:8" x14ac:dyDescent="0.2">
      <c r="A32" s="32" t="s">
        <v>43</v>
      </c>
      <c r="B32" s="32" t="s">
        <v>18</v>
      </c>
      <c r="C32" s="27" t="s">
        <v>86</v>
      </c>
      <c r="D32" s="33">
        <v>26</v>
      </c>
      <c r="E32" s="38">
        <v>10122.669</v>
      </c>
      <c r="F32" s="38">
        <v>2336.1300999999999</v>
      </c>
      <c r="G32" s="12"/>
    </row>
    <row r="33" spans="1:8" x14ac:dyDescent="0.2">
      <c r="A33" s="31" t="s">
        <v>33</v>
      </c>
      <c r="B33" s="31" t="s">
        <v>19</v>
      </c>
      <c r="C33" s="21" t="s">
        <v>75</v>
      </c>
      <c r="D33" s="40">
        <f>D35+D36</f>
        <v>88</v>
      </c>
      <c r="E33" s="36">
        <f>E35+E36</f>
        <v>32197.325999999997</v>
      </c>
      <c r="F33" s="36">
        <f>F35+F36</f>
        <v>7767.8364700000002</v>
      </c>
      <c r="G33" s="12"/>
    </row>
    <row r="34" spans="1:8" s="12" customFormat="1" x14ac:dyDescent="0.2">
      <c r="A34" s="25"/>
      <c r="B34" s="32"/>
      <c r="C34" s="27" t="s">
        <v>70</v>
      </c>
      <c r="D34" s="33"/>
      <c r="E34" s="37"/>
      <c r="F34" s="38"/>
      <c r="G34" s="15"/>
      <c r="H34" s="15"/>
    </row>
    <row r="35" spans="1:8" x14ac:dyDescent="0.2">
      <c r="A35" s="32" t="s">
        <v>34</v>
      </c>
      <c r="B35" s="32" t="s">
        <v>22</v>
      </c>
      <c r="C35" s="28" t="s">
        <v>23</v>
      </c>
      <c r="D35" s="41">
        <v>49</v>
      </c>
      <c r="E35" s="37">
        <f>16163.461+4881.369</f>
        <v>21044.829999999998</v>
      </c>
      <c r="F35" s="38">
        <f>3909.494+1174.937</f>
        <v>5084.4310000000005</v>
      </c>
      <c r="G35" s="12"/>
    </row>
    <row r="36" spans="1:8" x14ac:dyDescent="0.2">
      <c r="A36" s="32" t="s">
        <v>35</v>
      </c>
      <c r="B36" s="32" t="s">
        <v>25</v>
      </c>
      <c r="C36" s="27" t="s">
        <v>87</v>
      </c>
      <c r="D36" s="41">
        <v>39</v>
      </c>
      <c r="E36" s="38">
        <v>11152.495999999999</v>
      </c>
      <c r="F36" s="38">
        <v>2683.4054700000002</v>
      </c>
      <c r="G36" s="12"/>
    </row>
    <row r="37" spans="1:8" x14ac:dyDescent="0.2">
      <c r="A37" s="31" t="s">
        <v>44</v>
      </c>
      <c r="B37" s="31" t="s">
        <v>46</v>
      </c>
      <c r="C37" s="21" t="s">
        <v>76</v>
      </c>
      <c r="D37" s="40">
        <f>D39</f>
        <v>2</v>
      </c>
      <c r="E37" s="35">
        <f>E39</f>
        <v>1002.552</v>
      </c>
      <c r="F37" s="35">
        <f>F39</f>
        <v>218.02097000000001</v>
      </c>
      <c r="G37" s="12"/>
    </row>
    <row r="38" spans="1:8" s="12" customFormat="1" x14ac:dyDescent="0.2">
      <c r="A38" s="25"/>
      <c r="B38" s="32"/>
      <c r="C38" s="27" t="s">
        <v>70</v>
      </c>
      <c r="D38" s="33"/>
      <c r="E38" s="37"/>
      <c r="F38" s="38"/>
      <c r="G38" s="15"/>
      <c r="H38" s="15"/>
    </row>
    <row r="39" spans="1:8" x14ac:dyDescent="0.2">
      <c r="A39" s="32" t="s">
        <v>45</v>
      </c>
      <c r="B39" s="32" t="s">
        <v>48</v>
      </c>
      <c r="C39" s="27" t="s">
        <v>47</v>
      </c>
      <c r="D39" s="41">
        <v>2</v>
      </c>
      <c r="E39" s="37">
        <v>1002.552</v>
      </c>
      <c r="F39" s="37">
        <v>218.02097000000001</v>
      </c>
      <c r="G39" s="12"/>
    </row>
    <row r="40" spans="1:8" x14ac:dyDescent="0.2">
      <c r="A40" s="31" t="s">
        <v>49</v>
      </c>
      <c r="B40" s="31" t="s">
        <v>51</v>
      </c>
      <c r="C40" s="21" t="s">
        <v>77</v>
      </c>
      <c r="D40" s="40">
        <f>D42</f>
        <v>1</v>
      </c>
      <c r="E40" s="35">
        <f>E42</f>
        <v>910.57400000000007</v>
      </c>
      <c r="F40" s="35">
        <f>F42</f>
        <v>192.267</v>
      </c>
      <c r="G40" s="12"/>
    </row>
    <row r="41" spans="1:8" s="12" customFormat="1" x14ac:dyDescent="0.2">
      <c r="A41" s="25"/>
      <c r="B41" s="32"/>
      <c r="C41" s="27" t="s">
        <v>70</v>
      </c>
      <c r="D41" s="33"/>
      <c r="E41" s="37"/>
      <c r="F41" s="38"/>
      <c r="G41" s="15"/>
      <c r="H41" s="15"/>
    </row>
    <row r="42" spans="1:8" x14ac:dyDescent="0.2">
      <c r="A42" s="32" t="s">
        <v>50</v>
      </c>
      <c r="B42" s="32" t="s">
        <v>52</v>
      </c>
      <c r="C42" s="27" t="s">
        <v>53</v>
      </c>
      <c r="D42" s="41">
        <v>1</v>
      </c>
      <c r="E42" s="37">
        <f>699.365+211.209</f>
        <v>910.57400000000007</v>
      </c>
      <c r="F42" s="37">
        <f>147.601+44.666</f>
        <v>192.267</v>
      </c>
      <c r="G42" s="12"/>
    </row>
    <row r="43" spans="1:8" x14ac:dyDescent="0.2">
      <c r="A43" s="26"/>
      <c r="B43" s="26"/>
      <c r="C43" s="20" t="s">
        <v>24</v>
      </c>
      <c r="D43" s="40">
        <f>D10+D17+D20+D23+D27+D33+D37+D40</f>
        <v>965</v>
      </c>
      <c r="E43" s="35">
        <f>E10+E17+E20+E23+E27+E33+E37+E40</f>
        <v>367782.13931000006</v>
      </c>
      <c r="F43" s="35">
        <f>F10+F17+F20+F23+F27+F33+F37+F40</f>
        <v>88223.481700000004</v>
      </c>
      <c r="G43" s="12"/>
    </row>
    <row r="44" spans="1:8" ht="18.75" x14ac:dyDescent="0.3">
      <c r="A44" s="16"/>
      <c r="B44" s="16"/>
      <c r="C44" s="4"/>
      <c r="D44" s="5"/>
      <c r="E44" s="6"/>
      <c r="F44" s="6"/>
      <c r="G44" s="12"/>
    </row>
    <row r="45" spans="1:8" ht="45" customHeight="1" x14ac:dyDescent="0.3">
      <c r="A45" s="3"/>
      <c r="B45" s="51" t="s">
        <v>54</v>
      </c>
      <c r="C45" s="51"/>
      <c r="E45" s="8" t="s">
        <v>39</v>
      </c>
      <c r="F45" s="6"/>
    </row>
    <row r="46" spans="1:8" ht="18.75" x14ac:dyDescent="0.3">
      <c r="A46" s="3"/>
      <c r="B46" s="3"/>
      <c r="F46" s="6"/>
    </row>
    <row r="47" spans="1:8" ht="18.75" x14ac:dyDescent="0.3">
      <c r="A47" s="3"/>
      <c r="B47" s="3"/>
      <c r="C47" s="4"/>
      <c r="D47" s="5"/>
      <c r="E47" s="6"/>
      <c r="F47" s="6"/>
    </row>
    <row r="48" spans="1:8" s="46" customFormat="1" ht="18.75" customHeight="1" x14ac:dyDescent="0.3">
      <c r="A48" s="42" t="s">
        <v>89</v>
      </c>
      <c r="B48" s="2"/>
      <c r="C48" s="43"/>
      <c r="D48" s="44"/>
      <c r="E48" s="45"/>
      <c r="F48" s="45"/>
    </row>
    <row r="49" spans="1:6" s="46" customFormat="1" ht="18.75" x14ac:dyDescent="0.3">
      <c r="A49" s="42" t="s">
        <v>72</v>
      </c>
      <c r="B49" s="42"/>
      <c r="C49" s="43"/>
      <c r="D49" s="44"/>
      <c r="E49" s="45"/>
      <c r="F49" s="45"/>
    </row>
    <row r="50" spans="1:6" ht="18.75" customHeight="1" x14ac:dyDescent="0.3">
      <c r="A50" s="3"/>
      <c r="B50" s="47"/>
      <c r="C50" s="47"/>
      <c r="D50" s="5"/>
      <c r="E50" s="6"/>
      <c r="F50" s="6"/>
    </row>
    <row r="51" spans="1:6" ht="18.75" x14ac:dyDescent="0.3">
      <c r="A51" s="3"/>
      <c r="B51" s="47"/>
      <c r="C51" s="47"/>
      <c r="D51" s="5"/>
      <c r="E51" s="6"/>
      <c r="F51" s="6"/>
    </row>
    <row r="52" spans="1:6" ht="18.75" x14ac:dyDescent="0.3">
      <c r="A52" s="3"/>
      <c r="B52" s="3"/>
      <c r="C52" s="4"/>
      <c r="D52" s="5"/>
      <c r="E52" s="6"/>
      <c r="F52" s="6"/>
    </row>
  </sheetData>
  <mergeCells count="8">
    <mergeCell ref="B50:C50"/>
    <mergeCell ref="B51:C51"/>
    <mergeCell ref="D1:F1"/>
    <mergeCell ref="D2:F2"/>
    <mergeCell ref="D4:F4"/>
    <mergeCell ref="D3:F3"/>
    <mergeCell ref="A6:F6"/>
    <mergeCell ref="B45:C45"/>
  </mergeCells>
  <pageMargins left="1.3779527559055118" right="0.39370078740157483" top="0.78740157480314965" bottom="0.78740157480314965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01.10.2019 </vt:lpstr>
      <vt:lpstr>'01.10.2019 '!Область_печати</vt:lpstr>
    </vt:vector>
  </TitlesOfParts>
  <Company>финуправление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mvn</dc:creator>
  <cp:lastModifiedBy>admin@npmgktv.ru</cp:lastModifiedBy>
  <cp:lastPrinted>2019-10-29T11:19:06Z</cp:lastPrinted>
  <dcterms:created xsi:type="dcterms:W3CDTF">2010-11-17T08:15:21Z</dcterms:created>
  <dcterms:modified xsi:type="dcterms:W3CDTF">2020-04-24T13:06:00Z</dcterms:modified>
</cp:coreProperties>
</file>