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0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D80" i="1"/>
  <c r="G80" i="1"/>
  <c r="G54" i="1"/>
  <c r="D54" i="1" s="1"/>
  <c r="G107" i="1" l="1"/>
  <c r="D107" i="1"/>
  <c r="D105" i="1"/>
  <c r="D92" i="1"/>
  <c r="G92" i="1"/>
  <c r="D99" i="1"/>
  <c r="G97" i="1"/>
  <c r="D97" i="1"/>
  <c r="D59" i="1"/>
  <c r="D91" i="1"/>
  <c r="D90" i="1"/>
  <c r="D89" i="1"/>
  <c r="F100" i="1"/>
  <c r="D60" i="1" l="1"/>
  <c r="D106" i="1" s="1"/>
  <c r="G106" i="1" s="1"/>
  <c r="D82" i="1" l="1"/>
  <c r="D83" i="1"/>
  <c r="D58" i="1"/>
  <c r="G105" i="1" l="1"/>
  <c r="G81" i="1"/>
  <c r="D85" i="1"/>
  <c r="G85" i="1" s="1"/>
  <c r="G84" i="1"/>
  <c r="G83" i="1"/>
  <c r="D57" i="1"/>
  <c r="G50" i="1"/>
  <c r="G43" i="1"/>
  <c r="G61" i="1" s="1"/>
  <c r="D81" i="1" l="1"/>
  <c r="D61" i="1"/>
  <c r="G58" i="1"/>
  <c r="G82" i="1"/>
  <c r="G104" i="1" l="1"/>
  <c r="D104" i="1" s="1"/>
  <c r="G59" i="1"/>
  <c r="D56" i="1"/>
  <c r="G49" i="1"/>
  <c r="G42" i="1"/>
  <c r="G16" i="1"/>
  <c r="G23" i="1"/>
  <c r="G24" i="1"/>
  <c r="G25" i="1"/>
  <c r="G26" i="1"/>
  <c r="G30" i="1"/>
  <c r="G55" i="1" s="1"/>
  <c r="G31" i="1"/>
  <c r="G32" i="1"/>
  <c r="G33" i="1"/>
  <c r="G34" i="1"/>
  <c r="D37" i="1"/>
  <c r="G39" i="1"/>
  <c r="G40" i="1"/>
  <c r="G41" i="1"/>
  <c r="G46" i="1"/>
  <c r="G47" i="1"/>
  <c r="G48" i="1"/>
  <c r="G51" i="1"/>
  <c r="G57" i="1" l="1"/>
  <c r="G103" i="1" s="1"/>
  <c r="D103" i="1" s="1"/>
  <c r="G60" i="1" l="1"/>
  <c r="G56" i="1" l="1"/>
  <c r="G69" i="1"/>
  <c r="G102" i="1" s="1"/>
  <c r="D102" i="1" s="1"/>
  <c r="G65" i="1" l="1"/>
  <c r="G78" i="1" s="1"/>
  <c r="D78" i="1" l="1"/>
  <c r="D79" i="1"/>
  <c r="G79" i="1" s="1"/>
  <c r="G101" i="1" s="1"/>
  <c r="D101" i="1" l="1"/>
  <c r="D100" i="1"/>
  <c r="D55" i="1"/>
</calcChain>
</file>

<file path=xl/sharedStrings.xml><?xml version="1.0" encoding="utf-8"?>
<sst xmlns="http://schemas.openxmlformats.org/spreadsheetml/2006/main" count="95" uniqueCount="77">
  <si>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</si>
  <si>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</si>
  <si>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</si>
  <si>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</si>
  <si>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</si>
  <si>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</si>
  <si>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</si>
  <si>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</si>
  <si>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</si>
  <si>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</si>
  <si>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</si>
  <si>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</si>
  <si>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</si>
  <si>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</si>
  <si>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</si>
  <si>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</si>
  <si>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</si>
  <si>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</si>
  <si>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</si>
  <si>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</si>
  <si>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</si>
  <si>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</si>
  <si>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</si>
  <si>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</si>
  <si>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</si>
  <si>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</si>
  <si>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</si>
  <si>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</si>
  <si>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</si>
  <si>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</si>
  <si>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</si>
  <si>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</si>
  <si>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</si>
  <si>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</si>
  <si>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</si>
  <si>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</si>
  <si>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</si>
  <si>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</si>
  <si>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</si>
  <si>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</si>
  <si>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</si>
  <si>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</si>
  <si>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</si>
  <si>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</si>
  <si>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</si>
  <si>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</si>
  <si>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</si>
  <si>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</si>
  <si>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</si>
  <si>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</si>
  <si>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1.7.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</si>
  <si>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</si>
  <si>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</si>
  <si>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</si>
  <si>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</si>
  <si>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</si>
  <si>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</si>
  <si>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</si>
  <si>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</si>
  <si>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</si>
  <si>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</si>
  <si>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</si>
  <si>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И. В. Лушникова, 3 42 95</t>
  </si>
  <si>
    <t>2017-2023</t>
  </si>
  <si>
    <t>2.12.</t>
  </si>
  <si>
    <t>Устройство ограждения КНС в 7/3 квартале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</si>
  <si>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(обезжелезования); корректировка предпроектного обоснования</t>
  </si>
  <si>
    <t xml:space="preserve">                                                                                                                                              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</si>
  <si>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3. Реализация мероприятий Государственной программы "Модернизация объектов коммунальной инфраструктуры во Владимирской области" в рамках национального проекта "Экология (федерального проекта "Чистая вода")</t>
  </si>
  <si>
    <t>Цель: Обеспечение населения города питьевой водой, соответствующей санитарным правилам и нормам</t>
  </si>
  <si>
    <t xml:space="preserve">Задача: Создание необходимой технологической системы хозяйственно-питьевого водоснабжения, обеспечивающей  потребителей кчественной водой. </t>
  </si>
  <si>
    <t>3.1.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</si>
  <si>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(обезжелезивания)</t>
  </si>
  <si>
    <t>3.2.</t>
  </si>
  <si>
    <t xml:space="preserve">Строительство объекта: Станция водоподготовки на территории УВС третьего подъема в ЗАТО г.Радужный Владимирской области (обезжелезивания) </t>
  </si>
  <si>
    <t>Итого по пункту 3</t>
  </si>
  <si>
    <t xml:space="preserve">к постановлению администрации ЗАТО г.Радкжный Владимирской области от 26.12.2020 №1769
                                                                                                                                                                                                      "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</si>
</sst>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00"/>
    <numFmt numFmtId="167" formatCode="#,##0.00000_р_."/>
    <numFmt numFmtId="168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0" fontId="2" fillId="0" borderId="12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4" fontId="11" fillId="0" borderId="12" xfId="1" applyNumberFormat="1" applyFont="1" applyFill="1" applyBorder="1"/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/>
    <xf numFmtId="0" fontId="13" fillId="0" borderId="0" xfId="0" applyFont="1"/>
    <xf numFmtId="0" fontId="0" fillId="3" borderId="0" xfId="0" applyFill="1"/>
    <xf numFmtId="0" fontId="0" fillId="4" borderId="0" xfId="0" applyFill="1"/>
    <xf numFmtId="0" fontId="2" fillId="0" borderId="2" xfId="1" applyFont="1" applyFill="1" applyBorder="1"/>
    <xf numFmtId="165" fontId="2" fillId="2" borderId="11" xfId="1" applyNumberFormat="1" applyFont="1" applyFill="1" applyBorder="1" applyAlignment="1">
      <alignment horizontal="center"/>
    </xf>
    <xf numFmtId="166" fontId="0" fillId="0" borderId="0" xfId="0" applyNumberFormat="1"/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0" fontId="0" fillId="2" borderId="0" xfId="0" applyFill="1"/>
    <xf numFmtId="166" fontId="0" fillId="3" borderId="0" xfId="0" applyNumberFormat="1" applyFill="1"/>
    <xf numFmtId="2" fontId="0" fillId="3" borderId="0" xfId="0" applyNumberFormat="1" applyFill="1"/>
    <xf numFmtId="165" fontId="0" fillId="0" borderId="2" xfId="0" applyNumberFormat="1" applyFont="1" applyFill="1" applyBorder="1"/>
    <xf numFmtId="1" fontId="2" fillId="2" borderId="12" xfId="1" applyNumberFormat="1" applyFont="1" applyFill="1" applyBorder="1" applyAlignment="1">
      <alignment horizontal="center"/>
    </xf>
    <xf numFmtId="4" fontId="2" fillId="2" borderId="12" xfId="1" applyNumberFormat="1" applyFont="1" applyFill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 wrapText="1"/>
    </xf>
    <xf numFmtId="168" fontId="2" fillId="2" borderId="11" xfId="1" applyNumberFormat="1" applyFont="1" applyFill="1" applyBorder="1" applyAlignment="1">
      <alignment horizontal="center"/>
    </xf>
    <xf numFmtId="4" fontId="2" fillId="2" borderId="11" xfId="1" applyNumberFormat="1" applyFont="1" applyFill="1" applyBorder="1" applyAlignment="1">
      <alignment horizontal="center"/>
    </xf>
    <xf numFmtId="165" fontId="5" fillId="2" borderId="11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166" fontId="5" fillId="2" borderId="11" xfId="1" applyNumberFormat="1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1" fontId="5" fillId="2" borderId="11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2" xfId="1" applyNumberFormat="1" applyFont="1" applyFill="1" applyBorder="1"/>
    <xf numFmtId="4" fontId="2" fillId="2" borderId="12" xfId="1" applyNumberFormat="1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164" fontId="2" fillId="2" borderId="12" xfId="1" applyNumberFormat="1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 applyProtection="1">
      <alignment horizontal="right"/>
    </xf>
    <xf numFmtId="1" fontId="5" fillId="0" borderId="7" xfId="1" applyNumberFormat="1" applyFont="1" applyFill="1" applyBorder="1" applyAlignment="1">
      <alignment horizontal="center"/>
    </xf>
    <xf numFmtId="165" fontId="5" fillId="0" borderId="7" xfId="1" applyNumberFormat="1" applyFont="1" applyFill="1" applyBorder="1"/>
    <xf numFmtId="4" fontId="5" fillId="0" borderId="7" xfId="1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0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topLeftCell="A94" zoomScaleNormal="100" workbookViewId="0">
      <selection activeCell="J10" sqref="J10:J12"/>
    </sheetView>
  </sheetViews>
  <sheetFormatPr defaultRowHeight="14.4" x14ac:dyDescent="0.3"/>
  <cols>
    <col min="1" max="1" width="5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  <col min="11" max="11" width="10.109375" bestFit="1" customWidth="1"/>
  </cols>
  <sheetData>
    <row r="1" spans="1:10" ht="13.2" customHeight="1" x14ac:dyDescent="0.3">
      <c r="H1" s="81"/>
      <c r="I1" s="81"/>
    </row>
    <row r="2" spans="1:10" ht="18" hidden="1" customHeight="1" x14ac:dyDescent="0.3">
      <c r="F2" s="110"/>
      <c r="G2" s="110"/>
      <c r="H2" s="110"/>
      <c r="I2" s="110"/>
      <c r="J2" s="110"/>
    </row>
    <row r="3" spans="1:10" ht="15.6" hidden="1" customHeight="1" x14ac:dyDescent="0.3">
      <c r="F3" s="110"/>
      <c r="G3" s="110"/>
      <c r="H3" s="110"/>
      <c r="I3" s="110"/>
      <c r="J3" s="110"/>
    </row>
    <row r="4" spans="1:10" ht="18" customHeight="1" x14ac:dyDescent="0.3">
      <c r="G4" s="97" t="s">
        <v>46</v>
      </c>
      <c r="H4" s="97"/>
      <c r="I4" s="97"/>
      <c r="J4" s="97"/>
    </row>
    <row r="5" spans="1:10" ht="31.2" customHeight="1" x14ac:dyDescent="0.3">
      <c r="G5" s="111" t="s">
        <v>76</v>
      </c>
      <c r="H5" s="111"/>
      <c r="I5" s="111"/>
      <c r="J5" s="111"/>
    </row>
    <row r="6" spans="1:10" ht="21" customHeight="1" x14ac:dyDescent="0.3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27.6" customHeight="1" x14ac:dyDescent="0.3">
      <c r="A7" s="100" t="s">
        <v>37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0" ht="18" customHeight="1" x14ac:dyDescent="0.35">
      <c r="A8" s="136"/>
      <c r="B8" s="136"/>
      <c r="C8" s="136"/>
      <c r="D8" s="136"/>
      <c r="E8" s="136"/>
      <c r="F8" s="136"/>
      <c r="G8" s="136"/>
      <c r="H8" s="136"/>
      <c r="I8" s="136"/>
      <c r="J8" s="136"/>
    </row>
    <row r="9" spans="1:10" hidden="1" x14ac:dyDescent="0.3">
      <c r="A9" s="141"/>
      <c r="B9" s="141"/>
      <c r="C9" s="141"/>
      <c r="D9" s="141"/>
      <c r="E9" s="141"/>
      <c r="F9" s="141"/>
      <c r="G9" s="141"/>
      <c r="H9" s="141"/>
    </row>
    <row r="10" spans="1:10" ht="15" customHeight="1" x14ac:dyDescent="0.3">
      <c r="A10" s="104" t="s">
        <v>0</v>
      </c>
      <c r="B10" s="107" t="s">
        <v>1</v>
      </c>
      <c r="C10" s="101" t="s">
        <v>2</v>
      </c>
      <c r="D10" s="101" t="s">
        <v>3</v>
      </c>
      <c r="E10" s="138" t="s">
        <v>16</v>
      </c>
      <c r="F10" s="139"/>
      <c r="G10" s="139"/>
      <c r="H10" s="140"/>
      <c r="I10" s="101" t="s">
        <v>4</v>
      </c>
      <c r="J10" s="101" t="s">
        <v>5</v>
      </c>
    </row>
    <row r="11" spans="1:10" ht="30" customHeight="1" x14ac:dyDescent="0.3">
      <c r="A11" s="105"/>
      <c r="B11" s="108"/>
      <c r="C11" s="102"/>
      <c r="D11" s="102"/>
      <c r="E11" s="101" t="s">
        <v>13</v>
      </c>
      <c r="F11" s="142" t="s">
        <v>15</v>
      </c>
      <c r="G11" s="143"/>
      <c r="H11" s="98" t="s">
        <v>14</v>
      </c>
      <c r="I11" s="102"/>
      <c r="J11" s="102"/>
    </row>
    <row r="12" spans="1:10" ht="65.25" customHeight="1" x14ac:dyDescent="0.3">
      <c r="A12" s="106"/>
      <c r="B12" s="109"/>
      <c r="C12" s="103"/>
      <c r="D12" s="103"/>
      <c r="E12" s="144"/>
      <c r="F12" s="1" t="s">
        <v>6</v>
      </c>
      <c r="G12" s="1" t="s">
        <v>7</v>
      </c>
      <c r="H12" s="99"/>
      <c r="I12" s="103"/>
      <c r="J12" s="103"/>
    </row>
    <row r="13" spans="1:10" ht="14.4" customHeight="1" x14ac:dyDescent="0.3">
      <c r="A13" s="91" t="s">
        <v>25</v>
      </c>
      <c r="B13" s="92"/>
      <c r="C13" s="92"/>
      <c r="D13" s="92"/>
      <c r="E13" s="92"/>
      <c r="F13" s="92"/>
      <c r="G13" s="92"/>
      <c r="H13" s="92"/>
      <c r="I13" s="92"/>
      <c r="J13" s="93"/>
    </row>
    <row r="14" spans="1:10" ht="14.4" customHeight="1" x14ac:dyDescent="0.3">
      <c r="A14" s="94" t="s">
        <v>26</v>
      </c>
      <c r="B14" s="95"/>
      <c r="C14" s="95"/>
      <c r="D14" s="95"/>
      <c r="E14" s="95"/>
      <c r="F14" s="95"/>
      <c r="G14" s="95"/>
      <c r="H14" s="95"/>
      <c r="I14" s="95"/>
      <c r="J14" s="96"/>
    </row>
    <row r="15" spans="1:10" ht="32.4" customHeight="1" x14ac:dyDescent="0.3">
      <c r="A15" s="94" t="s">
        <v>28</v>
      </c>
      <c r="B15" s="95"/>
      <c r="C15" s="95"/>
      <c r="D15" s="95"/>
      <c r="E15" s="95"/>
      <c r="F15" s="95"/>
      <c r="G15" s="95"/>
      <c r="H15" s="95"/>
      <c r="I15" s="95"/>
      <c r="J15" s="96"/>
    </row>
    <row r="16" spans="1:10" ht="31.95" customHeight="1" x14ac:dyDescent="0.3">
      <c r="A16" s="75" t="s">
        <v>12</v>
      </c>
      <c r="B16" s="148" t="s">
        <v>44</v>
      </c>
      <c r="C16" s="29">
        <v>2017</v>
      </c>
      <c r="D16" s="20">
        <v>4.7294400000000003</v>
      </c>
      <c r="E16" s="30"/>
      <c r="F16" s="30"/>
      <c r="G16" s="31">
        <f>D16</f>
        <v>4.7294400000000003</v>
      </c>
      <c r="H16" s="32"/>
      <c r="I16" s="145" t="s">
        <v>8</v>
      </c>
      <c r="J16" s="145" t="s">
        <v>10</v>
      </c>
    </row>
    <row r="17" spans="1:11" ht="16.2" customHeight="1" x14ac:dyDescent="0.3">
      <c r="A17" s="76"/>
      <c r="B17" s="149"/>
      <c r="C17" s="29">
        <v>2018</v>
      </c>
      <c r="D17" s="20">
        <v>4.7294400000000003</v>
      </c>
      <c r="E17" s="31"/>
      <c r="F17" s="31"/>
      <c r="G17" s="20">
        <v>4.7294400000000003</v>
      </c>
      <c r="H17" s="32"/>
      <c r="I17" s="146"/>
      <c r="J17" s="146"/>
    </row>
    <row r="18" spans="1:11" ht="16.8" customHeight="1" x14ac:dyDescent="0.3">
      <c r="A18" s="76"/>
      <c r="B18" s="149"/>
      <c r="C18" s="29">
        <v>2019</v>
      </c>
      <c r="D18" s="20">
        <v>4.8095999999999997</v>
      </c>
      <c r="E18" s="30"/>
      <c r="F18" s="30"/>
      <c r="G18" s="20">
        <v>4.8095999999999997</v>
      </c>
      <c r="H18" s="32"/>
      <c r="I18" s="146"/>
      <c r="J18" s="146"/>
    </row>
    <row r="19" spans="1:11" ht="15.6" customHeight="1" x14ac:dyDescent="0.3">
      <c r="A19" s="76"/>
      <c r="B19" s="149"/>
      <c r="C19" s="29">
        <v>2020</v>
      </c>
      <c r="D19" s="33">
        <v>4.8095999999999997</v>
      </c>
      <c r="E19" s="34"/>
      <c r="F19" s="30"/>
      <c r="G19" s="33">
        <v>4.8095999999999997</v>
      </c>
      <c r="H19" s="32"/>
      <c r="I19" s="146"/>
      <c r="J19" s="146"/>
    </row>
    <row r="20" spans="1:11" ht="15.6" customHeight="1" x14ac:dyDescent="0.3">
      <c r="A20" s="76"/>
      <c r="B20" s="149"/>
      <c r="C20" s="29">
        <v>2021</v>
      </c>
      <c r="D20" s="34">
        <v>15</v>
      </c>
      <c r="E20" s="34"/>
      <c r="F20" s="30"/>
      <c r="G20" s="30">
        <v>15</v>
      </c>
      <c r="H20" s="32"/>
      <c r="I20" s="146"/>
      <c r="J20" s="146"/>
    </row>
    <row r="21" spans="1:11" ht="15.6" customHeight="1" x14ac:dyDescent="0.3">
      <c r="A21" s="76"/>
      <c r="B21" s="149"/>
      <c r="C21" s="29">
        <v>2022</v>
      </c>
      <c r="D21" s="34">
        <v>15</v>
      </c>
      <c r="E21" s="34"/>
      <c r="F21" s="30"/>
      <c r="G21" s="30">
        <v>15</v>
      </c>
      <c r="H21" s="32"/>
      <c r="I21" s="146"/>
      <c r="J21" s="146"/>
    </row>
    <row r="22" spans="1:11" ht="15.6" customHeight="1" x14ac:dyDescent="0.3">
      <c r="A22" s="77"/>
      <c r="B22" s="150"/>
      <c r="C22" s="29">
        <v>2023</v>
      </c>
      <c r="D22" s="34">
        <v>15</v>
      </c>
      <c r="E22" s="34"/>
      <c r="F22" s="30"/>
      <c r="G22" s="30">
        <v>15</v>
      </c>
      <c r="H22" s="32"/>
      <c r="I22" s="146"/>
      <c r="J22" s="146"/>
    </row>
    <row r="23" spans="1:11" ht="22.8" customHeight="1" x14ac:dyDescent="0.3">
      <c r="A23" s="78" t="s">
        <v>21</v>
      </c>
      <c r="B23" s="115" t="s">
        <v>42</v>
      </c>
      <c r="C23" s="29">
        <v>2017</v>
      </c>
      <c r="D23" s="20">
        <v>234.99943999999999</v>
      </c>
      <c r="E23" s="34"/>
      <c r="F23" s="30"/>
      <c r="G23" s="31">
        <f t="shared" ref="G23:G32" si="0">D23</f>
        <v>234.99943999999999</v>
      </c>
      <c r="H23" s="32"/>
      <c r="I23" s="146"/>
      <c r="J23" s="146"/>
    </row>
    <row r="24" spans="1:11" ht="16.5" customHeight="1" x14ac:dyDescent="0.3">
      <c r="A24" s="79"/>
      <c r="B24" s="116"/>
      <c r="C24" s="29">
        <v>2018</v>
      </c>
      <c r="D24" s="35">
        <v>261.79199999999997</v>
      </c>
      <c r="E24" s="20"/>
      <c r="F24" s="31"/>
      <c r="G24" s="31">
        <f t="shared" si="0"/>
        <v>261.79199999999997</v>
      </c>
      <c r="H24" s="32"/>
      <c r="I24" s="146"/>
      <c r="J24" s="146"/>
      <c r="K24" s="16"/>
    </row>
    <row r="25" spans="1:11" ht="15.6" customHeight="1" x14ac:dyDescent="0.3">
      <c r="A25" s="79"/>
      <c r="B25" s="116"/>
      <c r="C25" s="29">
        <v>2019</v>
      </c>
      <c r="D25" s="20">
        <v>403.32499999999999</v>
      </c>
      <c r="E25" s="20"/>
      <c r="F25" s="31"/>
      <c r="G25" s="31">
        <f t="shared" si="0"/>
        <v>403.32499999999999</v>
      </c>
      <c r="H25" s="32"/>
      <c r="I25" s="146"/>
      <c r="J25" s="146"/>
    </row>
    <row r="26" spans="1:11" ht="20.399999999999999" customHeight="1" x14ac:dyDescent="0.3">
      <c r="A26" s="79"/>
      <c r="B26" s="116"/>
      <c r="C26" s="29">
        <v>2020</v>
      </c>
      <c r="D26" s="20">
        <v>234.078</v>
      </c>
      <c r="E26" s="20"/>
      <c r="F26" s="31"/>
      <c r="G26" s="31">
        <f>D26</f>
        <v>234.078</v>
      </c>
      <c r="H26" s="32"/>
      <c r="I26" s="146"/>
      <c r="J26" s="146"/>
      <c r="K26" s="17"/>
    </row>
    <row r="27" spans="1:11" ht="16.8" customHeight="1" x14ac:dyDescent="0.3">
      <c r="A27" s="79"/>
      <c r="B27" s="116"/>
      <c r="C27" s="29">
        <v>2021</v>
      </c>
      <c r="D27" s="20">
        <v>400</v>
      </c>
      <c r="E27" s="20"/>
      <c r="F27" s="31"/>
      <c r="G27" s="31">
        <v>400</v>
      </c>
      <c r="H27" s="32"/>
      <c r="I27" s="146"/>
      <c r="J27" s="146"/>
    </row>
    <row r="28" spans="1:11" ht="19.2" customHeight="1" x14ac:dyDescent="0.3">
      <c r="A28" s="79"/>
      <c r="B28" s="116"/>
      <c r="C28" s="29">
        <v>2022</v>
      </c>
      <c r="D28" s="20">
        <v>400</v>
      </c>
      <c r="E28" s="20"/>
      <c r="F28" s="31"/>
      <c r="G28" s="31">
        <v>400</v>
      </c>
      <c r="H28" s="32"/>
      <c r="I28" s="146"/>
      <c r="J28" s="146"/>
    </row>
    <row r="29" spans="1:11" ht="19.2" customHeight="1" x14ac:dyDescent="0.3">
      <c r="A29" s="80"/>
      <c r="B29" s="117"/>
      <c r="C29" s="29">
        <v>2023</v>
      </c>
      <c r="D29" s="20">
        <v>400</v>
      </c>
      <c r="E29" s="20"/>
      <c r="F29" s="31"/>
      <c r="G29" s="31">
        <v>400</v>
      </c>
      <c r="H29" s="32"/>
      <c r="I29" s="146"/>
      <c r="J29" s="146"/>
    </row>
    <row r="30" spans="1:11" ht="19.2" customHeight="1" x14ac:dyDescent="0.3">
      <c r="A30" s="78" t="s">
        <v>22</v>
      </c>
      <c r="B30" s="115" t="s">
        <v>20</v>
      </c>
      <c r="C30" s="29">
        <v>2017</v>
      </c>
      <c r="D30" s="36">
        <v>120</v>
      </c>
      <c r="E30" s="36"/>
      <c r="F30" s="37"/>
      <c r="G30" s="37">
        <f t="shared" si="0"/>
        <v>120</v>
      </c>
      <c r="H30" s="32"/>
      <c r="I30" s="146"/>
      <c r="J30" s="146"/>
    </row>
    <row r="31" spans="1:11" ht="18" customHeight="1" x14ac:dyDescent="0.3">
      <c r="A31" s="79"/>
      <c r="B31" s="116"/>
      <c r="C31" s="29">
        <v>2018</v>
      </c>
      <c r="D31" s="38">
        <v>112.6</v>
      </c>
      <c r="E31" s="36"/>
      <c r="F31" s="37"/>
      <c r="G31" s="37">
        <f t="shared" si="0"/>
        <v>112.6</v>
      </c>
      <c r="H31" s="32"/>
      <c r="I31" s="146"/>
      <c r="J31" s="146"/>
    </row>
    <row r="32" spans="1:11" ht="13.2" customHeight="1" x14ac:dyDescent="0.3">
      <c r="A32" s="79"/>
      <c r="B32" s="116"/>
      <c r="C32" s="29">
        <v>2019</v>
      </c>
      <c r="D32" s="36">
        <v>172.05</v>
      </c>
      <c r="E32" s="36"/>
      <c r="F32" s="37"/>
      <c r="G32" s="37">
        <f t="shared" si="0"/>
        <v>172.05</v>
      </c>
      <c r="H32" s="32"/>
      <c r="I32" s="146"/>
      <c r="J32" s="146"/>
      <c r="K32" s="18"/>
    </row>
    <row r="33" spans="1:11" ht="13.2" customHeight="1" x14ac:dyDescent="0.3">
      <c r="A33" s="79"/>
      <c r="B33" s="116"/>
      <c r="C33" s="29">
        <v>2020</v>
      </c>
      <c r="D33" s="36">
        <v>177.6</v>
      </c>
      <c r="E33" s="36"/>
      <c r="F33" s="37"/>
      <c r="G33" s="37">
        <f>D33</f>
        <v>177.6</v>
      </c>
      <c r="H33" s="32"/>
      <c r="I33" s="146"/>
      <c r="J33" s="146"/>
      <c r="K33" s="17"/>
    </row>
    <row r="34" spans="1:11" ht="13.2" customHeight="1" x14ac:dyDescent="0.3">
      <c r="A34" s="79"/>
      <c r="B34" s="116"/>
      <c r="C34" s="29">
        <v>2021</v>
      </c>
      <c r="D34" s="36">
        <v>370</v>
      </c>
      <c r="E34" s="36"/>
      <c r="F34" s="37"/>
      <c r="G34" s="37">
        <f>D34</f>
        <v>370</v>
      </c>
      <c r="H34" s="32"/>
      <c r="I34" s="146"/>
      <c r="J34" s="146"/>
    </row>
    <row r="35" spans="1:11" ht="13.2" customHeight="1" x14ac:dyDescent="0.3">
      <c r="A35" s="79"/>
      <c r="B35" s="116"/>
      <c r="C35" s="29">
        <v>2022</v>
      </c>
      <c r="D35" s="36">
        <v>370</v>
      </c>
      <c r="E35" s="36"/>
      <c r="F35" s="37"/>
      <c r="G35" s="37">
        <v>370</v>
      </c>
      <c r="H35" s="32"/>
      <c r="I35" s="146"/>
      <c r="J35" s="146"/>
    </row>
    <row r="36" spans="1:11" ht="13.2" customHeight="1" x14ac:dyDescent="0.3">
      <c r="A36" s="80"/>
      <c r="B36" s="117"/>
      <c r="C36" s="29">
        <v>2023</v>
      </c>
      <c r="D36" s="36">
        <v>370</v>
      </c>
      <c r="E36" s="36"/>
      <c r="F36" s="37"/>
      <c r="G36" s="37">
        <v>370</v>
      </c>
      <c r="H36" s="32"/>
      <c r="I36" s="146"/>
      <c r="J36" s="146"/>
    </row>
    <row r="37" spans="1:11" ht="24" customHeight="1" x14ac:dyDescent="0.3">
      <c r="A37" s="78" t="s">
        <v>23</v>
      </c>
      <c r="B37" s="115" t="s">
        <v>31</v>
      </c>
      <c r="C37" s="29">
        <v>2017</v>
      </c>
      <c r="D37" s="36">
        <f t="shared" ref="D37" si="1">E37+F37+G37</f>
        <v>135</v>
      </c>
      <c r="E37" s="36"/>
      <c r="F37" s="37"/>
      <c r="G37" s="37">
        <v>135</v>
      </c>
      <c r="H37" s="32"/>
      <c r="I37" s="146"/>
      <c r="J37" s="146"/>
    </row>
    <row r="38" spans="1:11" ht="20.25" customHeight="1" x14ac:dyDescent="0.3">
      <c r="A38" s="79"/>
      <c r="B38" s="116"/>
      <c r="C38" s="29">
        <v>2018</v>
      </c>
      <c r="D38" s="37">
        <v>84.018219999999999</v>
      </c>
      <c r="E38" s="36"/>
      <c r="F38" s="37"/>
      <c r="G38" s="37">
        <v>84.018219999999999</v>
      </c>
      <c r="H38" s="32"/>
      <c r="I38" s="146"/>
      <c r="J38" s="146"/>
      <c r="K38" s="16"/>
    </row>
    <row r="39" spans="1:11" ht="18" customHeight="1" x14ac:dyDescent="0.3">
      <c r="A39" s="79"/>
      <c r="B39" s="116"/>
      <c r="C39" s="29">
        <v>2019</v>
      </c>
      <c r="D39" s="36">
        <v>98.868899999999996</v>
      </c>
      <c r="E39" s="36"/>
      <c r="F39" s="37"/>
      <c r="G39" s="37">
        <f>D39</f>
        <v>98.868899999999996</v>
      </c>
      <c r="H39" s="32"/>
      <c r="I39" s="146"/>
      <c r="J39" s="146"/>
    </row>
    <row r="40" spans="1:11" ht="18" customHeight="1" x14ac:dyDescent="0.3">
      <c r="A40" s="79"/>
      <c r="B40" s="116"/>
      <c r="C40" s="29">
        <v>2020</v>
      </c>
      <c r="D40" s="36">
        <v>111.94533</v>
      </c>
      <c r="E40" s="36"/>
      <c r="F40" s="37"/>
      <c r="G40" s="37">
        <f>D40</f>
        <v>111.94533</v>
      </c>
      <c r="H40" s="32"/>
      <c r="I40" s="146"/>
      <c r="J40" s="146"/>
    </row>
    <row r="41" spans="1:11" ht="18" customHeight="1" x14ac:dyDescent="0.3">
      <c r="A41" s="79"/>
      <c r="B41" s="116"/>
      <c r="C41" s="29">
        <v>2021</v>
      </c>
      <c r="D41" s="36">
        <v>105.53</v>
      </c>
      <c r="E41" s="36"/>
      <c r="F41" s="37"/>
      <c r="G41" s="37">
        <f>D41</f>
        <v>105.53</v>
      </c>
      <c r="H41" s="32"/>
      <c r="I41" s="146"/>
      <c r="J41" s="146"/>
    </row>
    <row r="42" spans="1:11" ht="18" customHeight="1" x14ac:dyDescent="0.3">
      <c r="A42" s="79"/>
      <c r="B42" s="116"/>
      <c r="C42" s="29">
        <v>2022</v>
      </c>
      <c r="D42" s="36">
        <v>110.29</v>
      </c>
      <c r="E42" s="36"/>
      <c r="F42" s="37"/>
      <c r="G42" s="37">
        <f>D42</f>
        <v>110.29</v>
      </c>
      <c r="H42" s="32"/>
      <c r="I42" s="146"/>
      <c r="J42" s="146"/>
    </row>
    <row r="43" spans="1:11" ht="18" customHeight="1" x14ac:dyDescent="0.3">
      <c r="A43" s="80"/>
      <c r="B43" s="117"/>
      <c r="C43" s="29">
        <v>2023</v>
      </c>
      <c r="D43" s="36">
        <v>111.55</v>
      </c>
      <c r="E43" s="36"/>
      <c r="F43" s="37"/>
      <c r="G43" s="37">
        <f>D43</f>
        <v>111.55</v>
      </c>
      <c r="H43" s="32"/>
      <c r="I43" s="146"/>
      <c r="J43" s="146"/>
    </row>
    <row r="44" spans="1:11" ht="18.75" customHeight="1" x14ac:dyDescent="0.3">
      <c r="A44" s="78" t="s">
        <v>24</v>
      </c>
      <c r="B44" s="126" t="s">
        <v>41</v>
      </c>
      <c r="C44" s="29">
        <v>2017</v>
      </c>
      <c r="D44" s="36">
        <v>250</v>
      </c>
      <c r="E44" s="36"/>
      <c r="F44" s="37"/>
      <c r="G44" s="37">
        <v>250</v>
      </c>
      <c r="H44" s="32"/>
      <c r="I44" s="146"/>
      <c r="J44" s="146"/>
    </row>
    <row r="45" spans="1:11" ht="16.8" customHeight="1" x14ac:dyDescent="0.3">
      <c r="A45" s="79"/>
      <c r="B45" s="127"/>
      <c r="C45" s="29">
        <v>2018</v>
      </c>
      <c r="D45" s="31">
        <v>327.66500000000002</v>
      </c>
      <c r="E45" s="34"/>
      <c r="F45" s="30"/>
      <c r="G45" s="31">
        <v>327.65499999999997</v>
      </c>
      <c r="H45" s="32"/>
      <c r="I45" s="146"/>
      <c r="J45" s="146"/>
      <c r="K45" s="16"/>
    </row>
    <row r="46" spans="1:11" ht="17.25" customHeight="1" x14ac:dyDescent="0.3">
      <c r="A46" s="79"/>
      <c r="B46" s="127"/>
      <c r="C46" s="29">
        <v>2019</v>
      </c>
      <c r="D46" s="20">
        <v>216.70454000000001</v>
      </c>
      <c r="E46" s="34"/>
      <c r="F46" s="30"/>
      <c r="G46" s="31">
        <f t="shared" ref="G46:G51" si="2">D46</f>
        <v>216.70454000000001</v>
      </c>
      <c r="H46" s="32"/>
      <c r="I46" s="146"/>
      <c r="J46" s="146"/>
      <c r="K46" s="21"/>
    </row>
    <row r="47" spans="1:11" ht="17.25" customHeight="1" x14ac:dyDescent="0.3">
      <c r="A47" s="79"/>
      <c r="B47" s="127"/>
      <c r="C47" s="39">
        <v>2020</v>
      </c>
      <c r="D47" s="36">
        <v>130</v>
      </c>
      <c r="E47" s="36"/>
      <c r="F47" s="37"/>
      <c r="G47" s="37">
        <f t="shared" si="2"/>
        <v>130</v>
      </c>
      <c r="H47" s="32"/>
      <c r="I47" s="146"/>
      <c r="J47" s="146"/>
    </row>
    <row r="48" spans="1:11" ht="17.25" customHeight="1" x14ac:dyDescent="0.3">
      <c r="A48" s="79"/>
      <c r="B48" s="127"/>
      <c r="C48" s="39">
        <v>2021</v>
      </c>
      <c r="D48" s="36">
        <v>208.304</v>
      </c>
      <c r="E48" s="36"/>
      <c r="F48" s="37"/>
      <c r="G48" s="37">
        <f t="shared" si="2"/>
        <v>208.304</v>
      </c>
      <c r="H48" s="32"/>
      <c r="I48" s="146"/>
      <c r="J48" s="146"/>
    </row>
    <row r="49" spans="1:10" ht="17.25" customHeight="1" x14ac:dyDescent="0.3">
      <c r="A49" s="79"/>
      <c r="B49" s="127"/>
      <c r="C49" s="39">
        <v>2022</v>
      </c>
      <c r="D49" s="36">
        <v>203.214</v>
      </c>
      <c r="E49" s="36"/>
      <c r="F49" s="37"/>
      <c r="G49" s="37">
        <f t="shared" si="2"/>
        <v>203.214</v>
      </c>
      <c r="H49" s="32"/>
      <c r="I49" s="146"/>
      <c r="J49" s="146"/>
    </row>
    <row r="50" spans="1:10" ht="17.25" customHeight="1" x14ac:dyDescent="0.3">
      <c r="A50" s="80"/>
      <c r="B50" s="128"/>
      <c r="C50" s="39">
        <v>2023</v>
      </c>
      <c r="D50" s="36">
        <v>201.95400000000001</v>
      </c>
      <c r="E50" s="36"/>
      <c r="F50" s="37"/>
      <c r="G50" s="37">
        <f t="shared" si="2"/>
        <v>201.95400000000001</v>
      </c>
      <c r="H50" s="32"/>
      <c r="I50" s="146"/>
      <c r="J50" s="146"/>
    </row>
    <row r="51" spans="1:10" ht="56.4" customHeight="1" x14ac:dyDescent="0.3">
      <c r="A51" s="40" t="s">
        <v>43</v>
      </c>
      <c r="B51" s="41" t="s">
        <v>47</v>
      </c>
      <c r="C51" s="39">
        <v>2018</v>
      </c>
      <c r="D51" s="36">
        <v>29.422999999999998</v>
      </c>
      <c r="E51" s="36"/>
      <c r="F51" s="37"/>
      <c r="G51" s="37">
        <f t="shared" si="2"/>
        <v>29.422999999999998</v>
      </c>
      <c r="H51" s="32"/>
      <c r="I51" s="146"/>
      <c r="J51" s="146"/>
    </row>
    <row r="52" spans="1:10" ht="69.599999999999994" customHeight="1" x14ac:dyDescent="0.3">
      <c r="A52" s="129" t="s">
        <v>50</v>
      </c>
      <c r="B52" s="129" t="s">
        <v>66</v>
      </c>
      <c r="C52" s="39">
        <v>2019</v>
      </c>
      <c r="D52" s="36">
        <v>99.012</v>
      </c>
      <c r="E52" s="36"/>
      <c r="F52" s="37"/>
      <c r="G52" s="37">
        <v>99.012</v>
      </c>
      <c r="H52" s="32"/>
      <c r="I52" s="146"/>
      <c r="J52" s="146"/>
    </row>
    <row r="53" spans="1:10" ht="69.599999999999994" customHeight="1" x14ac:dyDescent="0.3">
      <c r="A53" s="130"/>
      <c r="B53" s="130"/>
      <c r="C53" s="42">
        <v>2020</v>
      </c>
      <c r="D53" s="38">
        <v>29.791</v>
      </c>
      <c r="E53" s="38"/>
      <c r="F53" s="43"/>
      <c r="G53" s="43">
        <v>29.791</v>
      </c>
      <c r="H53" s="44"/>
      <c r="I53" s="147"/>
      <c r="J53" s="147"/>
    </row>
    <row r="54" spans="1:10" x14ac:dyDescent="0.3">
      <c r="A54" s="45"/>
      <c r="B54" s="46" t="s">
        <v>19</v>
      </c>
      <c r="C54" s="47" t="s">
        <v>63</v>
      </c>
      <c r="D54" s="48">
        <f>E54+F54+G54</f>
        <v>6543.7925100000002</v>
      </c>
      <c r="E54" s="49"/>
      <c r="F54" s="50"/>
      <c r="G54" s="51">
        <f>SUM(G55:G61)</f>
        <v>6543.7925100000002</v>
      </c>
      <c r="H54" s="52"/>
      <c r="I54" s="53"/>
      <c r="J54" s="53"/>
    </row>
    <row r="55" spans="1:10" x14ac:dyDescent="0.3">
      <c r="A55" s="75"/>
      <c r="B55" s="123" t="s">
        <v>11</v>
      </c>
      <c r="C55" s="29">
        <v>2017</v>
      </c>
      <c r="D55" s="54">
        <f>D16+D23+D30+D37+D44</f>
        <v>744.72888</v>
      </c>
      <c r="E55" s="55"/>
      <c r="F55" s="50"/>
      <c r="G55" s="51">
        <f>G44+G37+G30+G23+G16</f>
        <v>744.72888</v>
      </c>
      <c r="H55" s="52"/>
      <c r="I55" s="53"/>
      <c r="J55" s="53"/>
    </row>
    <row r="56" spans="1:10" x14ac:dyDescent="0.3">
      <c r="A56" s="76"/>
      <c r="B56" s="124"/>
      <c r="C56" s="29">
        <v>2018</v>
      </c>
      <c r="D56" s="54">
        <f>D17+D24+D31+D38+D45+D51</f>
        <v>820.22766000000001</v>
      </c>
      <c r="E56" s="55"/>
      <c r="F56" s="50"/>
      <c r="G56" s="51">
        <f>D56</f>
        <v>820.22766000000001</v>
      </c>
      <c r="H56" s="52"/>
      <c r="I56" s="53"/>
      <c r="J56" s="53"/>
    </row>
    <row r="57" spans="1:10" x14ac:dyDescent="0.3">
      <c r="A57" s="76"/>
      <c r="B57" s="124"/>
      <c r="C57" s="29">
        <v>2019</v>
      </c>
      <c r="D57" s="54">
        <f>D18+D25+D32+D39+D46+D52</f>
        <v>994.77003999999988</v>
      </c>
      <c r="E57" s="55"/>
      <c r="F57" s="50"/>
      <c r="G57" s="51">
        <f>G46+G39+G32+G25+G18+G52</f>
        <v>994.77004000000011</v>
      </c>
      <c r="H57" s="56"/>
      <c r="I57" s="53"/>
      <c r="J57" s="53"/>
    </row>
    <row r="58" spans="1:10" x14ac:dyDescent="0.3">
      <c r="A58" s="76"/>
      <c r="B58" s="124"/>
      <c r="C58" s="29">
        <v>2020</v>
      </c>
      <c r="D58" s="54">
        <f>D19+D26+D33+D40+D47+D53</f>
        <v>688.22393</v>
      </c>
      <c r="E58" s="55"/>
      <c r="F58" s="50"/>
      <c r="G58" s="51">
        <f>D58</f>
        <v>688.22393</v>
      </c>
      <c r="H58" s="56"/>
      <c r="I58" s="53"/>
      <c r="J58" s="53"/>
    </row>
    <row r="59" spans="1:10" x14ac:dyDescent="0.3">
      <c r="A59" s="76"/>
      <c r="B59" s="124"/>
      <c r="C59" s="29">
        <v>2021</v>
      </c>
      <c r="D59" s="54">
        <f>SUM(D48+D41+D34+D27+D20)</f>
        <v>1098.8340000000001</v>
      </c>
      <c r="E59" s="55"/>
      <c r="F59" s="50"/>
      <c r="G59" s="51">
        <f>D59</f>
        <v>1098.8340000000001</v>
      </c>
      <c r="H59" s="56"/>
      <c r="I59" s="53"/>
      <c r="J59" s="53"/>
    </row>
    <row r="60" spans="1:10" x14ac:dyDescent="0.3">
      <c r="A60" s="76"/>
      <c r="B60" s="124"/>
      <c r="C60" s="29">
        <v>2022</v>
      </c>
      <c r="D60" s="54">
        <f>SUM(D49+D42+D35+D28+D21)</f>
        <v>1098.5039999999999</v>
      </c>
      <c r="E60" s="55"/>
      <c r="F60" s="50"/>
      <c r="G60" s="51">
        <f>D60</f>
        <v>1098.5039999999999</v>
      </c>
      <c r="H60" s="56"/>
      <c r="I60" s="53"/>
      <c r="J60" s="53"/>
    </row>
    <row r="61" spans="1:10" x14ac:dyDescent="0.3">
      <c r="A61" s="77"/>
      <c r="B61" s="125"/>
      <c r="C61" s="29">
        <v>2023</v>
      </c>
      <c r="D61" s="54">
        <f>SUM(E61:G61)</f>
        <v>1098.5039999999999</v>
      </c>
      <c r="E61" s="55"/>
      <c r="F61" s="50"/>
      <c r="G61" s="51">
        <f>SUM(G22+G29+G36+G43+G50)</f>
        <v>1098.5039999999999</v>
      </c>
      <c r="H61" s="56"/>
      <c r="I61" s="53"/>
      <c r="J61" s="53"/>
    </row>
    <row r="62" spans="1:10" ht="15" customHeight="1" x14ac:dyDescent="0.3">
      <c r="A62" s="85" t="s">
        <v>27</v>
      </c>
      <c r="B62" s="86"/>
      <c r="C62" s="86"/>
      <c r="D62" s="86"/>
      <c r="E62" s="86"/>
      <c r="F62" s="86"/>
      <c r="G62" s="86"/>
      <c r="H62" s="86"/>
      <c r="I62" s="86"/>
      <c r="J62" s="87"/>
    </row>
    <row r="63" spans="1:10" ht="15" customHeight="1" x14ac:dyDescent="0.3">
      <c r="A63" s="88" t="s">
        <v>29</v>
      </c>
      <c r="B63" s="89"/>
      <c r="C63" s="89"/>
      <c r="D63" s="89"/>
      <c r="E63" s="89"/>
      <c r="F63" s="89"/>
      <c r="G63" s="89"/>
      <c r="H63" s="89"/>
      <c r="I63" s="89"/>
      <c r="J63" s="90"/>
    </row>
    <row r="64" spans="1:10" ht="21" customHeight="1" x14ac:dyDescent="0.3">
      <c r="A64" s="82" t="s">
        <v>30</v>
      </c>
      <c r="B64" s="83"/>
      <c r="C64" s="83"/>
      <c r="D64" s="83"/>
      <c r="E64" s="83"/>
      <c r="F64" s="83"/>
      <c r="G64" s="83"/>
      <c r="H64" s="83"/>
      <c r="I64" s="83"/>
      <c r="J64" s="84"/>
    </row>
    <row r="65" spans="1:11" ht="76.2" customHeight="1" x14ac:dyDescent="0.3">
      <c r="A65" s="57" t="s">
        <v>38</v>
      </c>
      <c r="B65" s="58" t="s">
        <v>35</v>
      </c>
      <c r="C65" s="29">
        <v>2017</v>
      </c>
      <c r="D65" s="59">
        <v>48.931060000000002</v>
      </c>
      <c r="E65" s="60"/>
      <c r="F65" s="60"/>
      <c r="G65" s="59">
        <f>D65</f>
        <v>48.931060000000002</v>
      </c>
      <c r="H65" s="32"/>
      <c r="I65" s="61" t="s">
        <v>8</v>
      </c>
      <c r="J65" s="145" t="s">
        <v>67</v>
      </c>
    </row>
    <row r="66" spans="1:11" ht="31.8" customHeight="1" x14ac:dyDescent="0.3">
      <c r="A66" s="62" t="s">
        <v>32</v>
      </c>
      <c r="B66" s="63" t="s">
        <v>34</v>
      </c>
      <c r="C66" s="29">
        <v>2017</v>
      </c>
      <c r="D66" s="60">
        <v>6500</v>
      </c>
      <c r="E66" s="60"/>
      <c r="F66" s="60"/>
      <c r="G66" s="60">
        <v>6500</v>
      </c>
      <c r="H66" s="32"/>
      <c r="I66" s="64" t="s">
        <v>8</v>
      </c>
      <c r="J66" s="146"/>
    </row>
    <row r="67" spans="1:11" ht="70.8" customHeight="1" x14ac:dyDescent="0.3">
      <c r="A67" s="52" t="s">
        <v>33</v>
      </c>
      <c r="B67" s="65" t="s">
        <v>39</v>
      </c>
      <c r="C67" s="29">
        <v>2017</v>
      </c>
      <c r="D67" s="66">
        <v>4690.3950000000004</v>
      </c>
      <c r="E67" s="60"/>
      <c r="F67" s="60"/>
      <c r="G67" s="66">
        <v>4690.3950000000004</v>
      </c>
      <c r="H67" s="32"/>
      <c r="I67" s="67" t="s">
        <v>8</v>
      </c>
      <c r="J67" s="146"/>
    </row>
    <row r="68" spans="1:11" ht="84" customHeight="1" x14ac:dyDescent="0.3">
      <c r="A68" s="52" t="s">
        <v>36</v>
      </c>
      <c r="B68" s="63" t="s">
        <v>40</v>
      </c>
      <c r="C68" s="29">
        <v>2017</v>
      </c>
      <c r="D68" s="59">
        <v>585.43812000000003</v>
      </c>
      <c r="E68" s="60"/>
      <c r="F68" s="60"/>
      <c r="G68" s="59">
        <v>585.43812000000003</v>
      </c>
      <c r="H68" s="32"/>
      <c r="I68" s="67" t="s">
        <v>8</v>
      </c>
      <c r="J68" s="146"/>
    </row>
    <row r="69" spans="1:11" ht="70.8" customHeight="1" x14ac:dyDescent="0.3">
      <c r="A69" s="62" t="s">
        <v>45</v>
      </c>
      <c r="B69" s="68" t="s">
        <v>61</v>
      </c>
      <c r="C69" s="29">
        <v>2018</v>
      </c>
      <c r="D69" s="59">
        <v>6777</v>
      </c>
      <c r="E69" s="60"/>
      <c r="F69" s="60"/>
      <c r="G69" s="59">
        <f>D69</f>
        <v>6777</v>
      </c>
      <c r="H69" s="32"/>
      <c r="I69" s="67" t="s">
        <v>8</v>
      </c>
      <c r="J69" s="146"/>
    </row>
    <row r="70" spans="1:11" ht="28.8" customHeight="1" x14ac:dyDescent="0.3">
      <c r="A70" s="52" t="s">
        <v>48</v>
      </c>
      <c r="B70" s="63" t="s">
        <v>49</v>
      </c>
      <c r="C70" s="29">
        <v>2018</v>
      </c>
      <c r="D70" s="59">
        <v>69.75</v>
      </c>
      <c r="E70" s="60"/>
      <c r="F70" s="60"/>
      <c r="G70" s="59">
        <v>69.75</v>
      </c>
      <c r="H70" s="32"/>
      <c r="I70" s="67" t="s">
        <v>8</v>
      </c>
      <c r="J70" s="146"/>
    </row>
    <row r="71" spans="1:11" ht="27.6" customHeight="1" x14ac:dyDescent="0.3">
      <c r="A71" s="75" t="s">
        <v>51</v>
      </c>
      <c r="B71" s="121" t="s">
        <v>52</v>
      </c>
      <c r="C71" s="29">
        <v>2019</v>
      </c>
      <c r="D71" s="59">
        <v>0</v>
      </c>
      <c r="E71" s="60"/>
      <c r="F71" s="60"/>
      <c r="G71" s="59">
        <v>0</v>
      </c>
      <c r="H71" s="32"/>
      <c r="I71" s="67" t="s">
        <v>8</v>
      </c>
      <c r="J71" s="146"/>
      <c r="K71" s="25"/>
    </row>
    <row r="72" spans="1:11" ht="26.4" customHeight="1" x14ac:dyDescent="0.3">
      <c r="A72" s="77"/>
      <c r="B72" s="122"/>
      <c r="C72" s="29">
        <v>2020</v>
      </c>
      <c r="D72" s="59">
        <v>176.06898000000001</v>
      </c>
      <c r="E72" s="60"/>
      <c r="F72" s="60"/>
      <c r="G72" s="59">
        <v>176.06898000000001</v>
      </c>
      <c r="H72" s="32"/>
      <c r="I72" s="67" t="s">
        <v>8</v>
      </c>
      <c r="J72" s="146"/>
      <c r="K72" s="26"/>
    </row>
    <row r="73" spans="1:11" ht="44.4" customHeight="1" x14ac:dyDescent="0.3">
      <c r="A73" s="52" t="s">
        <v>53</v>
      </c>
      <c r="B73" s="63" t="s">
        <v>54</v>
      </c>
      <c r="C73" s="29">
        <v>2019</v>
      </c>
      <c r="D73" s="59">
        <v>159.69757999999999</v>
      </c>
      <c r="E73" s="60"/>
      <c r="F73" s="60"/>
      <c r="G73" s="59">
        <v>159.69757999999999</v>
      </c>
      <c r="H73" s="32"/>
      <c r="I73" s="67" t="s">
        <v>8</v>
      </c>
      <c r="J73" s="146"/>
      <c r="K73" s="25"/>
    </row>
    <row r="74" spans="1:11" ht="33" customHeight="1" x14ac:dyDescent="0.3">
      <c r="A74" s="52" t="s">
        <v>55</v>
      </c>
      <c r="B74" s="63" t="s">
        <v>57</v>
      </c>
      <c r="C74" s="29">
        <v>2020</v>
      </c>
      <c r="D74" s="59">
        <v>542.21308999999997</v>
      </c>
      <c r="E74" s="60"/>
      <c r="F74" s="60"/>
      <c r="G74" s="59">
        <v>542.21308999999997</v>
      </c>
      <c r="H74" s="32"/>
      <c r="I74" s="67" t="s">
        <v>8</v>
      </c>
      <c r="J74" s="146"/>
      <c r="K74" s="27"/>
    </row>
    <row r="75" spans="1:11" ht="33" customHeight="1" x14ac:dyDescent="0.3">
      <c r="A75" s="52" t="s">
        <v>56</v>
      </c>
      <c r="B75" s="63" t="s">
        <v>58</v>
      </c>
      <c r="C75" s="29">
        <v>2020</v>
      </c>
      <c r="D75" s="69">
        <v>69.748000000000005</v>
      </c>
      <c r="E75" s="60"/>
      <c r="F75" s="60"/>
      <c r="G75" s="69">
        <v>69.748000000000005</v>
      </c>
      <c r="H75" s="32"/>
      <c r="I75" s="67" t="s">
        <v>8</v>
      </c>
      <c r="J75" s="146"/>
      <c r="K75" s="25"/>
    </row>
    <row r="76" spans="1:11" ht="33" customHeight="1" x14ac:dyDescent="0.3">
      <c r="A76" s="52" t="s">
        <v>59</v>
      </c>
      <c r="B76" s="63" t="s">
        <v>60</v>
      </c>
      <c r="C76" s="29">
        <v>2020</v>
      </c>
      <c r="D76" s="69">
        <v>406.31900000000002</v>
      </c>
      <c r="E76" s="60"/>
      <c r="F76" s="60"/>
      <c r="G76" s="59">
        <v>406.31900000000002</v>
      </c>
      <c r="H76" s="32"/>
      <c r="I76" s="67" t="s">
        <v>8</v>
      </c>
      <c r="J76" s="146"/>
      <c r="K76" s="17"/>
    </row>
    <row r="77" spans="1:11" ht="33" customHeight="1" x14ac:dyDescent="0.3">
      <c r="A77" s="52" t="s">
        <v>64</v>
      </c>
      <c r="B77" s="63" t="s">
        <v>65</v>
      </c>
      <c r="C77" s="29">
        <v>2021</v>
      </c>
      <c r="D77" s="69">
        <v>0</v>
      </c>
      <c r="E77" s="60"/>
      <c r="F77" s="60"/>
      <c r="G77" s="59">
        <v>0</v>
      </c>
      <c r="H77" s="32"/>
      <c r="I77" s="67" t="s">
        <v>8</v>
      </c>
      <c r="J77" s="147"/>
      <c r="K77" s="17"/>
    </row>
    <row r="78" spans="1:11" x14ac:dyDescent="0.3">
      <c r="A78" s="1"/>
      <c r="B78" s="14" t="s">
        <v>18</v>
      </c>
      <c r="C78" s="13" t="s">
        <v>63</v>
      </c>
      <c r="D78" s="11">
        <f>E78+F78+G78</f>
        <v>20025.560829999999</v>
      </c>
      <c r="E78" s="12"/>
      <c r="F78" s="12"/>
      <c r="G78" s="11">
        <f>SUM(G65:G77)</f>
        <v>20025.560829999999</v>
      </c>
      <c r="H78" s="3"/>
      <c r="I78" s="7"/>
      <c r="J78" s="8"/>
    </row>
    <row r="79" spans="1:11" x14ac:dyDescent="0.3">
      <c r="A79" s="118"/>
      <c r="B79" s="118" t="s">
        <v>11</v>
      </c>
      <c r="C79" s="13">
        <v>2017</v>
      </c>
      <c r="D79" s="11">
        <f>D65+D66+D67+D68</f>
        <v>11824.76418</v>
      </c>
      <c r="E79" s="12"/>
      <c r="F79" s="12"/>
      <c r="G79" s="11">
        <f>D79</f>
        <v>11824.76418</v>
      </c>
      <c r="H79" s="3"/>
      <c r="I79" s="7"/>
      <c r="J79" s="8"/>
    </row>
    <row r="80" spans="1:11" x14ac:dyDescent="0.3">
      <c r="A80" s="119"/>
      <c r="B80" s="119"/>
      <c r="C80" s="13">
        <v>2018</v>
      </c>
      <c r="D80" s="11">
        <f>SUM(G80)</f>
        <v>6846.75</v>
      </c>
      <c r="E80" s="12"/>
      <c r="F80" s="12"/>
      <c r="G80" s="11">
        <f>SUM(G70+G69)</f>
        <v>6846.75</v>
      </c>
      <c r="H80" s="3"/>
      <c r="I80" s="7"/>
      <c r="J80" s="8"/>
    </row>
    <row r="81" spans="1:10" x14ac:dyDescent="0.3">
      <c r="A81" s="119"/>
      <c r="B81" s="119"/>
      <c r="C81" s="13">
        <v>2019</v>
      </c>
      <c r="D81" s="11">
        <f>SUM(G81)</f>
        <v>159.69757999999999</v>
      </c>
      <c r="E81" s="11"/>
      <c r="F81" s="11"/>
      <c r="G81" s="11">
        <f>SUM(G71)+G73</f>
        <v>159.69757999999999</v>
      </c>
      <c r="H81" s="3"/>
      <c r="I81" s="9"/>
      <c r="J81" s="8"/>
    </row>
    <row r="82" spans="1:10" x14ac:dyDescent="0.3">
      <c r="A82" s="119"/>
      <c r="B82" s="119"/>
      <c r="C82" s="13">
        <v>2020</v>
      </c>
      <c r="D82" s="11">
        <f>SUM(D75+D74+D72+D76)</f>
        <v>1194.34907</v>
      </c>
      <c r="E82" s="12"/>
      <c r="F82" s="12"/>
      <c r="G82" s="11">
        <f>D82</f>
        <v>1194.34907</v>
      </c>
      <c r="H82" s="3"/>
      <c r="I82" s="9"/>
      <c r="J82" s="8"/>
    </row>
    <row r="83" spans="1:10" x14ac:dyDescent="0.3">
      <c r="A83" s="119"/>
      <c r="B83" s="119"/>
      <c r="C83" s="13">
        <v>2021</v>
      </c>
      <c r="D83" s="11">
        <f>SUM(D77)</f>
        <v>0</v>
      </c>
      <c r="E83" s="12"/>
      <c r="F83" s="12"/>
      <c r="G83" s="11">
        <f>D83</f>
        <v>0</v>
      </c>
      <c r="H83" s="3"/>
      <c r="I83" s="9"/>
      <c r="J83" s="8"/>
    </row>
    <row r="84" spans="1:10" x14ac:dyDescent="0.3">
      <c r="A84" s="119"/>
      <c r="B84" s="119"/>
      <c r="C84" s="13">
        <v>2022</v>
      </c>
      <c r="D84" s="11">
        <v>0</v>
      </c>
      <c r="E84" s="12"/>
      <c r="F84" s="12"/>
      <c r="G84" s="11">
        <f>D84</f>
        <v>0</v>
      </c>
      <c r="H84" s="3"/>
      <c r="I84" s="9"/>
      <c r="J84" s="8"/>
    </row>
    <row r="85" spans="1:10" x14ac:dyDescent="0.3">
      <c r="A85" s="120"/>
      <c r="B85" s="120"/>
      <c r="C85" s="13">
        <v>2023</v>
      </c>
      <c r="D85" s="11">
        <f>SUM(0)</f>
        <v>0</v>
      </c>
      <c r="E85" s="12"/>
      <c r="F85" s="12"/>
      <c r="G85" s="11">
        <f>D85</f>
        <v>0</v>
      </c>
      <c r="H85" s="3"/>
      <c r="I85" s="9"/>
      <c r="J85" s="8"/>
    </row>
    <row r="86" spans="1:10" ht="30.6" customHeight="1" x14ac:dyDescent="0.3">
      <c r="A86" s="131" t="s">
        <v>68</v>
      </c>
      <c r="B86" s="132"/>
      <c r="C86" s="132"/>
      <c r="D86" s="132"/>
      <c r="E86" s="132"/>
      <c r="F86" s="132"/>
      <c r="G86" s="132"/>
      <c r="H86" s="132"/>
      <c r="I86" s="132"/>
      <c r="J86" s="133"/>
    </row>
    <row r="87" spans="1:10" ht="15.6" customHeight="1" x14ac:dyDescent="0.3">
      <c r="A87" s="94" t="s">
        <v>69</v>
      </c>
      <c r="B87" s="95"/>
      <c r="C87" s="95"/>
      <c r="D87" s="95"/>
      <c r="E87" s="95"/>
      <c r="F87" s="95"/>
      <c r="G87" s="95"/>
      <c r="H87" s="95"/>
      <c r="I87" s="95"/>
      <c r="J87" s="96"/>
    </row>
    <row r="88" spans="1:10" ht="14.4" customHeight="1" x14ac:dyDescent="0.3">
      <c r="A88" s="131" t="s">
        <v>70</v>
      </c>
      <c r="B88" s="132"/>
      <c r="C88" s="132"/>
      <c r="D88" s="132"/>
      <c r="E88" s="132"/>
      <c r="F88" s="132"/>
      <c r="G88" s="132"/>
      <c r="H88" s="132"/>
      <c r="I88" s="132"/>
      <c r="J88" s="133"/>
    </row>
    <row r="89" spans="1:10" ht="55.2" x14ac:dyDescent="0.3">
      <c r="A89" s="73" t="s">
        <v>71</v>
      </c>
      <c r="B89" s="74" t="s">
        <v>72</v>
      </c>
      <c r="C89" s="13">
        <v>2021</v>
      </c>
      <c r="D89" s="11">
        <f>E89+F89+G89+H89</f>
        <v>12500</v>
      </c>
      <c r="E89" s="12"/>
      <c r="F89" s="12"/>
      <c r="G89" s="11">
        <v>12500</v>
      </c>
      <c r="H89" s="3"/>
      <c r="I89" s="9"/>
      <c r="J89" s="8"/>
    </row>
    <row r="90" spans="1:10" ht="32.4" customHeight="1" x14ac:dyDescent="0.3">
      <c r="A90" s="118" t="s">
        <v>73</v>
      </c>
      <c r="B90" s="134" t="s">
        <v>74</v>
      </c>
      <c r="C90" s="13">
        <v>2022</v>
      </c>
      <c r="D90" s="11">
        <f>E90+F90+G90+H90</f>
        <v>0</v>
      </c>
      <c r="E90" s="12"/>
      <c r="F90" s="12">
        <v>0</v>
      </c>
      <c r="G90" s="11">
        <v>0</v>
      </c>
      <c r="H90" s="3"/>
      <c r="I90" s="9"/>
      <c r="J90" s="8"/>
    </row>
    <row r="91" spans="1:10" ht="36" customHeight="1" x14ac:dyDescent="0.3">
      <c r="A91" s="120"/>
      <c r="B91" s="135"/>
      <c r="C91" s="13">
        <v>2023</v>
      </c>
      <c r="D91" s="11">
        <f>E91+F91+G91+H91</f>
        <v>103680</v>
      </c>
      <c r="E91" s="12"/>
      <c r="F91" s="12">
        <v>103680</v>
      </c>
      <c r="G91" s="11">
        <v>0</v>
      </c>
      <c r="H91" s="3"/>
      <c r="I91" s="9"/>
      <c r="J91" s="8"/>
    </row>
    <row r="92" spans="1:10" x14ac:dyDescent="0.3">
      <c r="A92" s="73"/>
      <c r="B92" s="74" t="s">
        <v>75</v>
      </c>
      <c r="C92" s="13" t="s">
        <v>63</v>
      </c>
      <c r="D92" s="11">
        <f>SUM(D93:D99)</f>
        <v>116180</v>
      </c>
      <c r="E92" s="12"/>
      <c r="F92" s="12"/>
      <c r="G92" s="11">
        <f>SUM(G93:G99)</f>
        <v>12500</v>
      </c>
      <c r="H92" s="3"/>
      <c r="I92" s="9"/>
      <c r="J92" s="8"/>
    </row>
    <row r="93" spans="1:10" x14ac:dyDescent="0.3">
      <c r="A93" s="73"/>
      <c r="B93" s="118" t="s">
        <v>11</v>
      </c>
      <c r="C93" s="13">
        <v>2017</v>
      </c>
      <c r="D93" s="11">
        <v>0</v>
      </c>
      <c r="E93" s="12"/>
      <c r="F93" s="12"/>
      <c r="G93" s="11">
        <v>0</v>
      </c>
      <c r="H93" s="3"/>
      <c r="I93" s="9"/>
      <c r="J93" s="8"/>
    </row>
    <row r="94" spans="1:10" x14ac:dyDescent="0.3">
      <c r="A94" s="73"/>
      <c r="B94" s="119"/>
      <c r="C94" s="13">
        <v>2018</v>
      </c>
      <c r="D94" s="11">
        <v>0</v>
      </c>
      <c r="E94" s="12"/>
      <c r="F94" s="12"/>
      <c r="G94" s="11">
        <v>0</v>
      </c>
      <c r="H94" s="3"/>
      <c r="I94" s="9"/>
      <c r="J94" s="8"/>
    </row>
    <row r="95" spans="1:10" x14ac:dyDescent="0.3">
      <c r="A95" s="73"/>
      <c r="B95" s="119"/>
      <c r="C95" s="13">
        <v>2019</v>
      </c>
      <c r="D95" s="11">
        <v>0</v>
      </c>
      <c r="E95" s="12"/>
      <c r="F95" s="12"/>
      <c r="G95" s="11">
        <v>0</v>
      </c>
      <c r="H95" s="3"/>
      <c r="I95" s="9"/>
      <c r="J95" s="8"/>
    </row>
    <row r="96" spans="1:10" x14ac:dyDescent="0.3">
      <c r="A96" s="73"/>
      <c r="B96" s="119"/>
      <c r="C96" s="13">
        <v>2020</v>
      </c>
      <c r="D96" s="11">
        <v>0</v>
      </c>
      <c r="E96" s="12"/>
      <c r="F96" s="12"/>
      <c r="G96" s="11">
        <v>0</v>
      </c>
      <c r="H96" s="3"/>
      <c r="I96" s="9"/>
      <c r="J96" s="8"/>
    </row>
    <row r="97" spans="1:11" x14ac:dyDescent="0.3">
      <c r="A97" s="73"/>
      <c r="B97" s="119"/>
      <c r="C97" s="13">
        <v>2021</v>
      </c>
      <c r="D97" s="11">
        <f>SUM(D89)</f>
        <v>12500</v>
      </c>
      <c r="E97" s="12"/>
      <c r="F97" s="12"/>
      <c r="G97" s="11">
        <f>SUM(D97)</f>
        <v>12500</v>
      </c>
      <c r="H97" s="3"/>
      <c r="I97" s="9"/>
      <c r="J97" s="8"/>
    </row>
    <row r="98" spans="1:11" x14ac:dyDescent="0.3">
      <c r="A98" s="73"/>
      <c r="B98" s="119"/>
      <c r="C98" s="13">
        <v>2022</v>
      </c>
      <c r="D98" s="11">
        <v>0</v>
      </c>
      <c r="E98" s="12"/>
      <c r="F98" s="12"/>
      <c r="G98" s="11">
        <v>0</v>
      </c>
      <c r="H98" s="3"/>
      <c r="I98" s="9"/>
      <c r="J98" s="8"/>
    </row>
    <row r="99" spans="1:11" x14ac:dyDescent="0.3">
      <c r="A99" s="73"/>
      <c r="B99" s="120"/>
      <c r="C99" s="13">
        <v>2023</v>
      </c>
      <c r="D99" s="11">
        <f>SUM(D91)</f>
        <v>103680</v>
      </c>
      <c r="E99" s="12"/>
      <c r="F99" s="12">
        <v>103680</v>
      </c>
      <c r="G99" s="11">
        <v>0</v>
      </c>
      <c r="H99" s="3"/>
      <c r="I99" s="9"/>
      <c r="J99" s="8"/>
    </row>
    <row r="100" spans="1:11" x14ac:dyDescent="0.3">
      <c r="A100" s="6"/>
      <c r="B100" s="6" t="s">
        <v>9</v>
      </c>
      <c r="C100" s="13" t="s">
        <v>63</v>
      </c>
      <c r="D100" s="11">
        <f>SUM(F100:G100)</f>
        <v>142749.35334</v>
      </c>
      <c r="E100" s="12"/>
      <c r="F100" s="12">
        <f>SUM(F107)</f>
        <v>103680</v>
      </c>
      <c r="G100" s="11">
        <f>SUM(G101:G107)</f>
        <v>39069.353340000001</v>
      </c>
      <c r="H100" s="24"/>
      <c r="I100" s="22"/>
      <c r="J100" s="2"/>
      <c r="K100" s="21"/>
    </row>
    <row r="101" spans="1:11" x14ac:dyDescent="0.3">
      <c r="A101" s="112"/>
      <c r="B101" s="112" t="s">
        <v>17</v>
      </c>
      <c r="C101" s="13">
        <v>2017</v>
      </c>
      <c r="D101" s="11">
        <f>G101</f>
        <v>12569.493060000001</v>
      </c>
      <c r="E101" s="10"/>
      <c r="F101" s="10"/>
      <c r="G101" s="11">
        <f>G79+G55</f>
        <v>12569.493060000001</v>
      </c>
      <c r="H101" s="2"/>
      <c r="I101" s="4"/>
      <c r="J101" s="2"/>
    </row>
    <row r="102" spans="1:11" x14ac:dyDescent="0.3">
      <c r="A102" s="113"/>
      <c r="B102" s="113"/>
      <c r="C102" s="13">
        <v>2018</v>
      </c>
      <c r="D102" s="11">
        <f>G102+F102</f>
        <v>7666.9776600000005</v>
      </c>
      <c r="E102" s="12"/>
      <c r="F102" s="12"/>
      <c r="G102" s="11">
        <f>G80+G56</f>
        <v>7666.9776600000005</v>
      </c>
      <c r="H102" s="2"/>
      <c r="I102" s="15"/>
      <c r="J102" s="2"/>
    </row>
    <row r="103" spans="1:11" x14ac:dyDescent="0.3">
      <c r="A103" s="113"/>
      <c r="B103" s="113"/>
      <c r="C103" s="13">
        <v>2019</v>
      </c>
      <c r="D103" s="11">
        <f>SUM(E103:G103)</f>
        <v>1154.4676200000001</v>
      </c>
      <c r="E103" s="12"/>
      <c r="F103" s="12"/>
      <c r="G103" s="11">
        <f>G81+G57</f>
        <v>1154.4676200000001</v>
      </c>
      <c r="H103" s="2"/>
      <c r="I103" s="22"/>
      <c r="J103" s="2"/>
    </row>
    <row r="104" spans="1:11" x14ac:dyDescent="0.3">
      <c r="A104" s="113"/>
      <c r="B104" s="113"/>
      <c r="C104" s="13">
        <v>2020</v>
      </c>
      <c r="D104" s="11">
        <f>G104</f>
        <v>1882.5729999999999</v>
      </c>
      <c r="E104" s="12"/>
      <c r="F104" s="12"/>
      <c r="G104" s="11">
        <f>G82+G58</f>
        <v>1882.5729999999999</v>
      </c>
      <c r="H104" s="2"/>
      <c r="I104" s="22"/>
      <c r="J104" s="2"/>
    </row>
    <row r="105" spans="1:11" x14ac:dyDescent="0.3">
      <c r="A105" s="113"/>
      <c r="B105" s="113"/>
      <c r="C105" s="13">
        <v>2021</v>
      </c>
      <c r="D105" s="11">
        <f>SUM(D83+D59+D97)</f>
        <v>13598.834000000001</v>
      </c>
      <c r="E105" s="12"/>
      <c r="F105" s="12"/>
      <c r="G105" s="11">
        <f>SUM(D105)</f>
        <v>13598.834000000001</v>
      </c>
      <c r="H105" s="19"/>
      <c r="I105" s="22"/>
      <c r="J105" s="19"/>
    </row>
    <row r="106" spans="1:11" x14ac:dyDescent="0.3">
      <c r="A106" s="113"/>
      <c r="B106" s="113"/>
      <c r="C106" s="70">
        <v>2022</v>
      </c>
      <c r="D106" s="71">
        <f>SUM(D84+D60)</f>
        <v>1098.5039999999999</v>
      </c>
      <c r="E106" s="72"/>
      <c r="F106" s="72"/>
      <c r="G106" s="71">
        <f>SUM(D106)</f>
        <v>1098.5039999999999</v>
      </c>
      <c r="H106" s="19"/>
      <c r="I106" s="28"/>
      <c r="J106" s="19"/>
    </row>
    <row r="107" spans="1:11" x14ac:dyDescent="0.3">
      <c r="A107" s="114"/>
      <c r="B107" s="114"/>
      <c r="C107" s="13">
        <v>2023</v>
      </c>
      <c r="D107" s="11">
        <f>SUM(E107:G107)</f>
        <v>104778.504</v>
      </c>
      <c r="E107" s="12"/>
      <c r="F107" s="12">
        <v>103680</v>
      </c>
      <c r="G107" s="11">
        <f>SUM(G61+G85+G91)</f>
        <v>1098.5039999999999</v>
      </c>
      <c r="H107" s="2"/>
      <c r="I107" s="22"/>
      <c r="J107" s="2"/>
    </row>
    <row r="108" spans="1:11" x14ac:dyDescent="0.3">
      <c r="B108" s="5" t="s">
        <v>62</v>
      </c>
      <c r="I108" s="23"/>
    </row>
  </sheetData>
  <mergeCells count="53">
    <mergeCell ref="A90:A91"/>
    <mergeCell ref="B93:B99"/>
    <mergeCell ref="A8:J8"/>
    <mergeCell ref="J10:J12"/>
    <mergeCell ref="A6:J6"/>
    <mergeCell ref="E10:H10"/>
    <mergeCell ref="A9:H9"/>
    <mergeCell ref="F11:G11"/>
    <mergeCell ref="E11:E12"/>
    <mergeCell ref="I10:I12"/>
    <mergeCell ref="B79:B85"/>
    <mergeCell ref="A16:A22"/>
    <mergeCell ref="I16:I53"/>
    <mergeCell ref="J16:J53"/>
    <mergeCell ref="J65:J77"/>
    <mergeCell ref="B16:B22"/>
    <mergeCell ref="B101:B107"/>
    <mergeCell ref="B23:B29"/>
    <mergeCell ref="B30:B36"/>
    <mergeCell ref="A101:A107"/>
    <mergeCell ref="A79:A85"/>
    <mergeCell ref="B71:B72"/>
    <mergeCell ref="A71:A72"/>
    <mergeCell ref="B55:B61"/>
    <mergeCell ref="B37:B43"/>
    <mergeCell ref="B44:B50"/>
    <mergeCell ref="B52:B53"/>
    <mergeCell ref="A86:J86"/>
    <mergeCell ref="A87:J87"/>
    <mergeCell ref="A88:J88"/>
    <mergeCell ref="B90:B91"/>
    <mergeCell ref="A52:A53"/>
    <mergeCell ref="H1:I1"/>
    <mergeCell ref="A64:J64"/>
    <mergeCell ref="A62:J62"/>
    <mergeCell ref="A63:J63"/>
    <mergeCell ref="A13:J13"/>
    <mergeCell ref="A14:J14"/>
    <mergeCell ref="A15:J15"/>
    <mergeCell ref="G4:J4"/>
    <mergeCell ref="H11:H12"/>
    <mergeCell ref="A7:J7"/>
    <mergeCell ref="D10:D12"/>
    <mergeCell ref="A10:A12"/>
    <mergeCell ref="B10:B12"/>
    <mergeCell ref="C10:C12"/>
    <mergeCell ref="F2:J3"/>
    <mergeCell ref="G5:J5"/>
    <mergeCell ref="A55:A61"/>
    <mergeCell ref="A44:A50"/>
    <mergeCell ref="A37:A43"/>
    <mergeCell ref="A30:A36"/>
    <mergeCell ref="A23:A29"/>
  </mergeCells>
  <pageMargins left="0.59055118110236227" right="0.39370078740157483" top="0.33" bottom="0.28000000000000003" header="0.31496062992125984" footer="0.26"/>
  <pageSetup paperSize="9" scale="76" fitToHeight="0" orientation="landscape" verticalDpi="0" r:id="rId1"/>
  <rowBreaks count="3" manualBreakCount="3">
    <brk id="36" max="9" man="1"/>
    <brk id="61" max="9" man="1"/>
    <brk id="7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2020-12-23T13:36:32Z</cp:lastPrinted>
  <dcterms:created xsi:type="dcterms:W3CDTF">2015-02-13T05:46:39Z</dcterms:created>
  <dcterms:modified xsi:type="dcterms:W3CDTF">2020-12-28T07:38:10Z</dcterms:modified>
</cp:coreProperties>
</file>