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21\август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G96" i="1"/>
  <c r="G91" i="1" s="1"/>
  <c r="G98" i="1"/>
  <c r="F66" i="1"/>
  <c r="D58" i="1"/>
  <c r="D57" i="1"/>
  <c r="D65" i="1" s="1"/>
  <c r="F59" i="1" l="1"/>
  <c r="D27" i="1"/>
  <c r="D64" i="1" s="1"/>
  <c r="G64" i="1" s="1"/>
  <c r="D82" i="1"/>
  <c r="F91" i="1" l="1"/>
  <c r="D97" i="1" l="1"/>
  <c r="G97" i="1" s="1"/>
  <c r="D87" i="1" l="1"/>
  <c r="D88" i="1"/>
  <c r="D63" i="1"/>
  <c r="G86" i="1" l="1"/>
  <c r="D90" i="1"/>
  <c r="G90" i="1" s="1"/>
  <c r="G89" i="1"/>
  <c r="G88" i="1"/>
  <c r="D62" i="1"/>
  <c r="G50" i="1"/>
  <c r="G43" i="1"/>
  <c r="G66" i="1" s="1"/>
  <c r="D66" i="1" s="1"/>
  <c r="D86" i="1" l="1"/>
  <c r="G63" i="1"/>
  <c r="G87" i="1"/>
  <c r="D98" i="1" l="1"/>
  <c r="G95" i="1"/>
  <c r="D95" i="1" s="1"/>
  <c r="D61" i="1"/>
  <c r="G49" i="1"/>
  <c r="G42" i="1"/>
  <c r="G16" i="1"/>
  <c r="G23" i="1"/>
  <c r="G24" i="1"/>
  <c r="G25" i="1"/>
  <c r="G26" i="1"/>
  <c r="G30" i="1"/>
  <c r="G60" i="1" s="1"/>
  <c r="G31" i="1"/>
  <c r="G32" i="1"/>
  <c r="G33" i="1"/>
  <c r="G34" i="1"/>
  <c r="D37" i="1"/>
  <c r="G39" i="1"/>
  <c r="G40" i="1"/>
  <c r="G41" i="1"/>
  <c r="G46" i="1"/>
  <c r="G47" i="1"/>
  <c r="G48" i="1"/>
  <c r="G51" i="1"/>
  <c r="G62" i="1" l="1"/>
  <c r="G94" i="1" s="1"/>
  <c r="D94" i="1" s="1"/>
  <c r="G65" i="1" l="1"/>
  <c r="G61" i="1" l="1"/>
  <c r="G74" i="1"/>
  <c r="G59" i="1" l="1"/>
  <c r="D59" i="1" s="1"/>
  <c r="G85" i="1"/>
  <c r="D85" i="1" s="1"/>
  <c r="G70" i="1"/>
  <c r="G83" i="1" s="1"/>
  <c r="G93" i="1" l="1"/>
  <c r="D93" i="1" s="1"/>
  <c r="D83" i="1"/>
  <c r="D84" i="1"/>
  <c r="G84" i="1" s="1"/>
  <c r="G92" i="1" s="1"/>
  <c r="D91" i="1" l="1"/>
  <c r="D92" i="1"/>
  <c r="D60" i="1"/>
</calcChain>
</file>

<file path=xl/sharedStrings.xml><?xml version="1.0" encoding="utf-8"?>
<sst xmlns="http://schemas.openxmlformats.org/spreadsheetml/2006/main" count="94" uniqueCount="78">
  <si>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</si>
  <si>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</si>
  <si>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</si>
  <si>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</si>
  <si>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</si>
  <si>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</si>
  <si>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</si>
  <si>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</si>
  <si>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</si>
  <si>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</si>
  <si>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</si>
  <si>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</si>
  <si>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</si>
  <si>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</si>
  <si>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</si>
  <si>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</si>
  <si>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</si>
  <si>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</si>
  <si>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</si>
  <si>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</si>
  <si>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</si>
  <si>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</si>
  <si>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</si>
  <si>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</si>
  <si>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</si>
  <si>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</si>
  <si>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</si>
  <si>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</si>
  <si>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</si>
  <si>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</si>
  <si>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</si>
  <si>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</si>
  <si>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</si>
  <si>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</si>
  <si>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</si>
  <si>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</si>
  <si>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</si>
  <si>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</si>
  <si>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</si>
  <si>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</si>
  <si>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</si>
  <si>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</si>
  <si>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</si>
  <si>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</si>
  <si>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</si>
  <si>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</si>
  <si>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</si>
  <si>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</si>
  <si>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</si>
  <si>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>1.7.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</si>
  <si>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</si>
  <si>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</si>
  <si>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</si>
  <si>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</si>
  <si>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2.9.</t>
  </si>
  <si>
    <t>2.10.</t>
  </si>
  <si>
    <t>Текущий ремонт  приточно-вытяжной вентиляции на КНС-50</t>
  </si>
  <si>
    <t xml:space="preserve">Актуализации схемы водоотведения </t>
  </si>
  <si>
    <t>2.11.</t>
  </si>
  <si>
    <t xml:space="preserve">Текущий ремонт  кровли на КНС-38 и КНС-50 </t>
  </si>
  <si>
    <t xml:space="preserve">Ремонт участков напорного канализационного коллектора от КК-1 до ОССГ, от ФГКУ "Специальное управление ФПС № 66 МЧС России" до ОССГ на территории ЗАТО г. Радужный Владимирской области </t>
  </si>
  <si>
    <t>2017-2023</t>
  </si>
  <si>
    <t>2.12.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</si>
  <si>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(обезжелезования); корректировка предпроектного обоснования</t>
  </si>
  <si>
    <t xml:space="preserve">                                                                                                                                              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</si>
  <si>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(обезжелезивания)</t>
  </si>
  <si>
    <t xml:space="preserve">Строительство объекта: Станция водоподготовки на территории УВС третьего подъема в ЗАТО г.Радужный Владимирской области (обезжелезивания) </t>
  </si>
  <si>
    <t>Проектно-изыскательские  работы на строительство участка наружных сетей водопровода в 17 квартале</t>
  </si>
  <si>
    <t>1.8.</t>
  </si>
  <si>
    <t xml:space="preserve">Приложение  № 2 </t>
  </si>
  <si>
    <t xml:space="preserve">к постановлению администрации ЗАТО г.Радужный                                           Владимирской области 
</t>
  </si>
  <si>
    <t>Устройство ограждения КНС в 7/2 квартале</t>
  </si>
  <si>
    <t>А.И. Дубова, 3 42 95</t>
  </si>
  <si>
    <t>1.9.</t>
  </si>
  <si>
    <t>1.9.1.</t>
  </si>
  <si>
    <t>1.9.2.</t>
  </si>
  <si>
    <t xml:space="preserve">" Реализация мероприятий Государственной программы "Модернизация объектов коммунальной инфраструктуры во Владимирской области"" в рамках региональногоо проекта ""Чистая вода""  национального проекта ""Жилье и городская среда"", в том числе:
"
</t>
  </si>
  <si>
    <t>от 09.08.2021 № 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</si>
</sst>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0000"/>
    <numFmt numFmtId="166" formatCode="0.00000"/>
    <numFmt numFmtId="167" formatCode="#,##0.00000_р_."/>
    <numFmt numFmtId="168" formatCode="#,##0.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0" fontId="2" fillId="0" borderId="12" xfId="1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4" fontId="11" fillId="0" borderId="12" xfId="1" applyNumberFormat="1" applyFont="1" applyFill="1" applyBorder="1"/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/>
    <xf numFmtId="0" fontId="2" fillId="0" borderId="2" xfId="1" applyFont="1" applyFill="1" applyBorder="1"/>
    <xf numFmtId="165" fontId="2" fillId="2" borderId="11" xfId="1" applyNumberFormat="1" applyFont="1" applyFill="1" applyBorder="1" applyAlignment="1">
      <alignment horizontal="center"/>
    </xf>
    <xf numFmtId="165" fontId="0" fillId="0" borderId="12" xfId="0" applyNumberFormat="1" applyFont="1" applyFill="1" applyBorder="1"/>
    <xf numFmtId="165" fontId="0" fillId="0" borderId="0" xfId="0" applyNumberFormat="1"/>
    <xf numFmtId="167" fontId="2" fillId="0" borderId="12" xfId="1" applyNumberFormat="1" applyFont="1" applyFill="1" applyBorder="1"/>
    <xf numFmtId="165" fontId="0" fillId="0" borderId="2" xfId="0" applyNumberFormat="1" applyFont="1" applyFill="1" applyBorder="1"/>
    <xf numFmtId="1" fontId="2" fillId="2" borderId="12" xfId="1" applyNumberFormat="1" applyFont="1" applyFill="1" applyBorder="1" applyAlignment="1">
      <alignment horizontal="center"/>
    </xf>
    <xf numFmtId="4" fontId="2" fillId="2" borderId="12" xfId="1" applyNumberFormat="1" applyFont="1" applyFill="1" applyBorder="1" applyAlignment="1">
      <alignment horizontal="center"/>
    </xf>
    <xf numFmtId="165" fontId="2" fillId="2" borderId="12" xfId="1" applyNumberFormat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 vertical="center" wrapText="1"/>
    </xf>
    <xf numFmtId="168" fontId="2" fillId="2" borderId="11" xfId="1" applyNumberFormat="1" applyFont="1" applyFill="1" applyBorder="1" applyAlignment="1">
      <alignment horizontal="center"/>
    </xf>
    <xf numFmtId="4" fontId="2" fillId="2" borderId="11" xfId="1" applyNumberFormat="1" applyFont="1" applyFill="1" applyBorder="1" applyAlignment="1">
      <alignment horizontal="center"/>
    </xf>
    <xf numFmtId="165" fontId="5" fillId="2" borderId="11" xfId="1" applyNumberFormat="1" applyFont="1" applyFill="1" applyBorder="1" applyAlignment="1">
      <alignment horizontal="center"/>
    </xf>
    <xf numFmtId="166" fontId="2" fillId="2" borderId="11" xfId="1" applyNumberFormat="1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166" fontId="5" fillId="2" borderId="11" xfId="1" applyNumberFormat="1" applyFont="1" applyFill="1" applyBorder="1" applyAlignment="1">
      <alignment horizontal="center"/>
    </xf>
    <xf numFmtId="1" fontId="2" fillId="2" borderId="11" xfId="1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/>
    </xf>
    <xf numFmtId="166" fontId="5" fillId="2" borderId="12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12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12" xfId="1" applyNumberFormat="1" applyFont="1" applyFill="1" applyBorder="1"/>
    <xf numFmtId="4" fontId="2" fillId="2" borderId="12" xfId="1" applyNumberFormat="1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164" fontId="2" fillId="2" borderId="12" xfId="1" applyNumberFormat="1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5" fillId="2" borderId="12" xfId="0" applyNumberFormat="1" applyFont="1" applyFill="1" applyBorder="1" applyAlignment="1" applyProtection="1">
      <alignment horizontal="right"/>
    </xf>
    <xf numFmtId="1" fontId="5" fillId="0" borderId="7" xfId="1" applyNumberFormat="1" applyFont="1" applyFill="1" applyBorder="1" applyAlignment="1">
      <alignment horizontal="center"/>
    </xf>
    <xf numFmtId="165" fontId="5" fillId="0" borderId="7" xfId="1" applyNumberFormat="1" applyFont="1" applyFill="1" applyBorder="1"/>
    <xf numFmtId="4" fontId="5" fillId="0" borderId="7" xfId="1" applyNumberFormat="1" applyFont="1" applyFill="1" applyBorder="1"/>
    <xf numFmtId="0" fontId="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2" fillId="0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/>
    </xf>
    <xf numFmtId="4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abSelected="1" view="pageBreakPreview" zoomScale="60" zoomScaleNormal="100" workbookViewId="0">
      <selection activeCell="I10" sqref="I10:I12"/>
    </sheetView>
  </sheetViews>
  <sheetFormatPr defaultRowHeight="14.4" x14ac:dyDescent="0.3"/>
  <cols>
    <col min="1" max="1" width="10.55468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6.6640625" customWidth="1"/>
    <col min="9" max="9" width="14.5546875" customWidth="1"/>
    <col min="10" max="10" width="28.6640625" customWidth="1"/>
  </cols>
  <sheetData>
    <row r="1" spans="1:10" ht="13.2" customHeight="1" x14ac:dyDescent="0.3">
      <c r="H1" s="115"/>
      <c r="I1" s="115"/>
    </row>
    <row r="2" spans="1:10" ht="18" hidden="1" customHeight="1" x14ac:dyDescent="0.3">
      <c r="F2" s="141"/>
      <c r="G2" s="141"/>
      <c r="H2" s="141"/>
      <c r="I2" s="141"/>
      <c r="J2" s="141"/>
    </row>
    <row r="3" spans="1:10" ht="15.6" hidden="1" customHeight="1" x14ac:dyDescent="0.3">
      <c r="F3" s="141"/>
      <c r="G3" s="141"/>
      <c r="H3" s="141"/>
      <c r="I3" s="141"/>
      <c r="J3" s="141"/>
    </row>
    <row r="4" spans="1:10" ht="18" customHeight="1" x14ac:dyDescent="0.3">
      <c r="G4" s="131" t="s">
        <v>69</v>
      </c>
      <c r="H4" s="131"/>
      <c r="I4" s="131"/>
      <c r="J4" s="131"/>
    </row>
    <row r="5" spans="1:10" ht="31.2" customHeight="1" x14ac:dyDescent="0.3">
      <c r="G5" s="142" t="s">
        <v>70</v>
      </c>
      <c r="H5" s="142"/>
      <c r="I5" s="142"/>
      <c r="J5" s="142"/>
    </row>
    <row r="6" spans="1:10" ht="21" customHeight="1" x14ac:dyDescent="0.3">
      <c r="A6" s="68"/>
      <c r="B6" s="68"/>
      <c r="C6" s="68"/>
      <c r="D6" s="68"/>
      <c r="E6" s="68"/>
      <c r="F6" s="68"/>
      <c r="G6" s="79" t="s">
        <v>77</v>
      </c>
      <c r="H6" s="79"/>
      <c r="I6" s="79"/>
      <c r="J6" s="79"/>
    </row>
    <row r="7" spans="1:10" ht="27.6" customHeight="1" x14ac:dyDescent="0.3">
      <c r="A7" s="134" t="s">
        <v>37</v>
      </c>
      <c r="B7" s="134"/>
      <c r="C7" s="134"/>
      <c r="D7" s="134"/>
      <c r="E7" s="134"/>
      <c r="F7" s="134"/>
      <c r="G7" s="134"/>
      <c r="H7" s="134"/>
      <c r="I7" s="134"/>
      <c r="J7" s="134"/>
    </row>
    <row r="8" spans="1:10" ht="18" customHeight="1" x14ac:dyDescent="0.3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idden="1" x14ac:dyDescent="0.3">
      <c r="A9" s="87"/>
      <c r="B9" s="87"/>
      <c r="C9" s="87"/>
      <c r="D9" s="87"/>
      <c r="E9" s="87"/>
      <c r="F9" s="87"/>
      <c r="G9" s="87"/>
      <c r="H9" s="87"/>
    </row>
    <row r="10" spans="1:10" ht="15" customHeight="1" x14ac:dyDescent="0.3">
      <c r="A10" s="135" t="s">
        <v>0</v>
      </c>
      <c r="B10" s="138" t="s">
        <v>1</v>
      </c>
      <c r="C10" s="81" t="s">
        <v>2</v>
      </c>
      <c r="D10" s="81" t="s">
        <v>3</v>
      </c>
      <c r="E10" s="84" t="s">
        <v>16</v>
      </c>
      <c r="F10" s="85"/>
      <c r="G10" s="85"/>
      <c r="H10" s="86"/>
      <c r="I10" s="81" t="s">
        <v>4</v>
      </c>
      <c r="J10" s="81" t="s">
        <v>5</v>
      </c>
    </row>
    <row r="11" spans="1:10" ht="30" customHeight="1" x14ac:dyDescent="0.3">
      <c r="A11" s="136"/>
      <c r="B11" s="139"/>
      <c r="C11" s="82"/>
      <c r="D11" s="82"/>
      <c r="E11" s="81" t="s">
        <v>13</v>
      </c>
      <c r="F11" s="88" t="s">
        <v>15</v>
      </c>
      <c r="G11" s="89"/>
      <c r="H11" s="132" t="s">
        <v>14</v>
      </c>
      <c r="I11" s="82"/>
      <c r="J11" s="82"/>
    </row>
    <row r="12" spans="1:10" ht="65.25" customHeight="1" x14ac:dyDescent="0.3">
      <c r="A12" s="137"/>
      <c r="B12" s="140"/>
      <c r="C12" s="83"/>
      <c r="D12" s="83"/>
      <c r="E12" s="90"/>
      <c r="F12" s="1" t="s">
        <v>6</v>
      </c>
      <c r="G12" s="1" t="s">
        <v>7</v>
      </c>
      <c r="H12" s="133"/>
      <c r="I12" s="83"/>
      <c r="J12" s="83"/>
    </row>
    <row r="13" spans="1:10" ht="14.4" customHeight="1" x14ac:dyDescent="0.3">
      <c r="A13" s="125" t="s">
        <v>25</v>
      </c>
      <c r="B13" s="126"/>
      <c r="C13" s="126"/>
      <c r="D13" s="126"/>
      <c r="E13" s="126"/>
      <c r="F13" s="126"/>
      <c r="G13" s="126"/>
      <c r="H13" s="126"/>
      <c r="I13" s="126"/>
      <c r="J13" s="127"/>
    </row>
    <row r="14" spans="1:10" ht="14.4" customHeight="1" x14ac:dyDescent="0.3">
      <c r="A14" s="128" t="s">
        <v>26</v>
      </c>
      <c r="B14" s="129"/>
      <c r="C14" s="129"/>
      <c r="D14" s="129"/>
      <c r="E14" s="129"/>
      <c r="F14" s="129"/>
      <c r="G14" s="129"/>
      <c r="H14" s="129"/>
      <c r="I14" s="129"/>
      <c r="J14" s="130"/>
    </row>
    <row r="15" spans="1:10" ht="32.4" customHeight="1" x14ac:dyDescent="0.3">
      <c r="A15" s="128" t="s">
        <v>28</v>
      </c>
      <c r="B15" s="129"/>
      <c r="C15" s="129"/>
      <c r="D15" s="129"/>
      <c r="E15" s="129"/>
      <c r="F15" s="129"/>
      <c r="G15" s="129"/>
      <c r="H15" s="129"/>
      <c r="I15" s="129"/>
      <c r="J15" s="130"/>
    </row>
    <row r="16" spans="1:10" ht="31.95" customHeight="1" x14ac:dyDescent="0.3">
      <c r="A16" s="92" t="s">
        <v>12</v>
      </c>
      <c r="B16" s="98" t="s">
        <v>44</v>
      </c>
      <c r="C16" s="22">
        <v>2017</v>
      </c>
      <c r="D16" s="17">
        <v>4.7294400000000003</v>
      </c>
      <c r="E16" s="23"/>
      <c r="F16" s="23"/>
      <c r="G16" s="24">
        <f>D16</f>
        <v>4.7294400000000003</v>
      </c>
      <c r="H16" s="25"/>
      <c r="I16" s="95" t="s">
        <v>8</v>
      </c>
      <c r="J16" s="95" t="s">
        <v>10</v>
      </c>
    </row>
    <row r="17" spans="1:10" ht="16.2" customHeight="1" x14ac:dyDescent="0.3">
      <c r="A17" s="93"/>
      <c r="B17" s="99"/>
      <c r="C17" s="22">
        <v>2018</v>
      </c>
      <c r="D17" s="17">
        <v>4.7294400000000003</v>
      </c>
      <c r="E17" s="24"/>
      <c r="F17" s="24"/>
      <c r="G17" s="17">
        <v>4.7294400000000003</v>
      </c>
      <c r="H17" s="25"/>
      <c r="I17" s="96"/>
      <c r="J17" s="96"/>
    </row>
    <row r="18" spans="1:10" ht="16.95" customHeight="1" x14ac:dyDescent="0.3">
      <c r="A18" s="93"/>
      <c r="B18" s="99"/>
      <c r="C18" s="22">
        <v>2019</v>
      </c>
      <c r="D18" s="17">
        <v>4.8095999999999997</v>
      </c>
      <c r="E18" s="23"/>
      <c r="F18" s="23"/>
      <c r="G18" s="17">
        <v>4.8095999999999997</v>
      </c>
      <c r="H18" s="25"/>
      <c r="I18" s="96"/>
      <c r="J18" s="96"/>
    </row>
    <row r="19" spans="1:10" ht="15.6" customHeight="1" x14ac:dyDescent="0.3">
      <c r="A19" s="93"/>
      <c r="B19" s="99"/>
      <c r="C19" s="22">
        <v>2020</v>
      </c>
      <c r="D19" s="26">
        <v>4.8095999999999997</v>
      </c>
      <c r="E19" s="27"/>
      <c r="F19" s="23"/>
      <c r="G19" s="26">
        <v>4.8095999999999997</v>
      </c>
      <c r="H19" s="25"/>
      <c r="I19" s="96"/>
      <c r="J19" s="96"/>
    </row>
    <row r="20" spans="1:10" ht="15.6" customHeight="1" x14ac:dyDescent="0.3">
      <c r="A20" s="93"/>
      <c r="B20" s="99"/>
      <c r="C20" s="22">
        <v>2021</v>
      </c>
      <c r="D20" s="27">
        <v>15</v>
      </c>
      <c r="E20" s="27"/>
      <c r="F20" s="23"/>
      <c r="G20" s="23">
        <v>15</v>
      </c>
      <c r="H20" s="25"/>
      <c r="I20" s="96"/>
      <c r="J20" s="96"/>
    </row>
    <row r="21" spans="1:10" ht="15.6" customHeight="1" x14ac:dyDescent="0.3">
      <c r="A21" s="93"/>
      <c r="B21" s="99"/>
      <c r="C21" s="22">
        <v>2022</v>
      </c>
      <c r="D21" s="27">
        <v>15</v>
      </c>
      <c r="E21" s="27"/>
      <c r="F21" s="23"/>
      <c r="G21" s="23">
        <v>15</v>
      </c>
      <c r="H21" s="25"/>
      <c r="I21" s="96"/>
      <c r="J21" s="96"/>
    </row>
    <row r="22" spans="1:10" ht="15.6" customHeight="1" x14ac:dyDescent="0.3">
      <c r="A22" s="94"/>
      <c r="B22" s="100"/>
      <c r="C22" s="22">
        <v>2023</v>
      </c>
      <c r="D22" s="27">
        <v>15</v>
      </c>
      <c r="E22" s="27"/>
      <c r="F22" s="23"/>
      <c r="G22" s="23">
        <v>15</v>
      </c>
      <c r="H22" s="25"/>
      <c r="I22" s="96"/>
      <c r="J22" s="96"/>
    </row>
    <row r="23" spans="1:10" ht="22.95" customHeight="1" x14ac:dyDescent="0.3">
      <c r="A23" s="143" t="s">
        <v>21</v>
      </c>
      <c r="B23" s="104" t="s">
        <v>42</v>
      </c>
      <c r="C23" s="22">
        <v>2017</v>
      </c>
      <c r="D23" s="17">
        <v>234.99943999999999</v>
      </c>
      <c r="E23" s="27"/>
      <c r="F23" s="23"/>
      <c r="G23" s="24">
        <f t="shared" ref="G23:G32" si="0">D23</f>
        <v>234.99943999999999</v>
      </c>
      <c r="H23" s="25"/>
      <c r="I23" s="96"/>
      <c r="J23" s="96"/>
    </row>
    <row r="24" spans="1:10" ht="16.5" customHeight="1" x14ac:dyDescent="0.3">
      <c r="A24" s="144"/>
      <c r="B24" s="105"/>
      <c r="C24" s="22">
        <v>2018</v>
      </c>
      <c r="D24" s="28">
        <v>261.79199999999997</v>
      </c>
      <c r="E24" s="17"/>
      <c r="F24" s="24"/>
      <c r="G24" s="24">
        <f t="shared" si="0"/>
        <v>261.79199999999997</v>
      </c>
      <c r="H24" s="25"/>
      <c r="I24" s="96"/>
      <c r="J24" s="96"/>
    </row>
    <row r="25" spans="1:10" ht="15.6" customHeight="1" x14ac:dyDescent="0.3">
      <c r="A25" s="144"/>
      <c r="B25" s="105"/>
      <c r="C25" s="22">
        <v>2019</v>
      </c>
      <c r="D25" s="17">
        <v>403.32499999999999</v>
      </c>
      <c r="E25" s="17"/>
      <c r="F25" s="24"/>
      <c r="G25" s="24">
        <f t="shared" si="0"/>
        <v>403.32499999999999</v>
      </c>
      <c r="H25" s="25"/>
      <c r="I25" s="96"/>
      <c r="J25" s="96"/>
    </row>
    <row r="26" spans="1:10" ht="20.399999999999999" customHeight="1" x14ac:dyDescent="0.3">
      <c r="A26" s="144"/>
      <c r="B26" s="105"/>
      <c r="C26" s="22">
        <v>2020</v>
      </c>
      <c r="D26" s="17">
        <v>234.078</v>
      </c>
      <c r="E26" s="17"/>
      <c r="F26" s="24"/>
      <c r="G26" s="24">
        <f>D26</f>
        <v>234.078</v>
      </c>
      <c r="H26" s="25"/>
      <c r="I26" s="96"/>
      <c r="J26" s="96"/>
    </row>
    <row r="27" spans="1:10" ht="16.95" customHeight="1" x14ac:dyDescent="0.3">
      <c r="A27" s="144"/>
      <c r="B27" s="105"/>
      <c r="C27" s="22">
        <v>2021</v>
      </c>
      <c r="D27" s="17">
        <f>E27+F27+G27</f>
        <v>395.5</v>
      </c>
      <c r="E27" s="17"/>
      <c r="F27" s="24"/>
      <c r="G27" s="24">
        <v>395.5</v>
      </c>
      <c r="H27" s="25"/>
      <c r="I27" s="96"/>
      <c r="J27" s="96"/>
    </row>
    <row r="28" spans="1:10" ht="19.2" customHeight="1" x14ac:dyDescent="0.3">
      <c r="A28" s="144"/>
      <c r="B28" s="105"/>
      <c r="C28" s="22">
        <v>2022</v>
      </c>
      <c r="D28" s="17">
        <v>400</v>
      </c>
      <c r="E28" s="17"/>
      <c r="F28" s="24"/>
      <c r="G28" s="24">
        <v>400</v>
      </c>
      <c r="H28" s="25"/>
      <c r="I28" s="96"/>
      <c r="J28" s="96"/>
    </row>
    <row r="29" spans="1:10" ht="19.2" customHeight="1" x14ac:dyDescent="0.3">
      <c r="A29" s="145"/>
      <c r="B29" s="106"/>
      <c r="C29" s="22">
        <v>2023</v>
      </c>
      <c r="D29" s="17">
        <v>400</v>
      </c>
      <c r="E29" s="17"/>
      <c r="F29" s="24"/>
      <c r="G29" s="24">
        <v>400</v>
      </c>
      <c r="H29" s="25"/>
      <c r="I29" s="96"/>
      <c r="J29" s="96"/>
    </row>
    <row r="30" spans="1:10" ht="19.2" customHeight="1" x14ac:dyDescent="0.3">
      <c r="A30" s="143" t="s">
        <v>22</v>
      </c>
      <c r="B30" s="104" t="s">
        <v>20</v>
      </c>
      <c r="C30" s="22">
        <v>2017</v>
      </c>
      <c r="D30" s="29">
        <v>120</v>
      </c>
      <c r="E30" s="29"/>
      <c r="F30" s="30"/>
      <c r="G30" s="30">
        <f t="shared" si="0"/>
        <v>120</v>
      </c>
      <c r="H30" s="25"/>
      <c r="I30" s="96"/>
      <c r="J30" s="96"/>
    </row>
    <row r="31" spans="1:10" ht="18" customHeight="1" x14ac:dyDescent="0.3">
      <c r="A31" s="144"/>
      <c r="B31" s="105"/>
      <c r="C31" s="22">
        <v>2018</v>
      </c>
      <c r="D31" s="31">
        <v>112.6</v>
      </c>
      <c r="E31" s="29"/>
      <c r="F31" s="30"/>
      <c r="G31" s="30">
        <f t="shared" si="0"/>
        <v>112.6</v>
      </c>
      <c r="H31" s="25"/>
      <c r="I31" s="96"/>
      <c r="J31" s="96"/>
    </row>
    <row r="32" spans="1:10" ht="13.2" customHeight="1" x14ac:dyDescent="0.3">
      <c r="A32" s="144"/>
      <c r="B32" s="105"/>
      <c r="C32" s="22">
        <v>2019</v>
      </c>
      <c r="D32" s="29">
        <v>172.05</v>
      </c>
      <c r="E32" s="29"/>
      <c r="F32" s="30"/>
      <c r="G32" s="30">
        <f t="shared" si="0"/>
        <v>172.05</v>
      </c>
      <c r="H32" s="25"/>
      <c r="I32" s="96"/>
      <c r="J32" s="96"/>
    </row>
    <row r="33" spans="1:10" ht="13.2" customHeight="1" x14ac:dyDescent="0.3">
      <c r="A33" s="144"/>
      <c r="B33" s="105"/>
      <c r="C33" s="22">
        <v>2020</v>
      </c>
      <c r="D33" s="29">
        <v>177.6</v>
      </c>
      <c r="E33" s="29"/>
      <c r="F33" s="30"/>
      <c r="G33" s="30">
        <f>D33</f>
        <v>177.6</v>
      </c>
      <c r="H33" s="25"/>
      <c r="I33" s="96"/>
      <c r="J33" s="96"/>
    </row>
    <row r="34" spans="1:10" ht="13.2" customHeight="1" x14ac:dyDescent="0.3">
      <c r="A34" s="144"/>
      <c r="B34" s="105"/>
      <c r="C34" s="22">
        <v>2021</v>
      </c>
      <c r="D34" s="29">
        <v>370</v>
      </c>
      <c r="E34" s="29"/>
      <c r="F34" s="30"/>
      <c r="G34" s="30">
        <f>D34</f>
        <v>370</v>
      </c>
      <c r="H34" s="3"/>
      <c r="I34" s="96"/>
      <c r="J34" s="96"/>
    </row>
    <row r="35" spans="1:10" ht="13.2" customHeight="1" x14ac:dyDescent="0.3">
      <c r="A35" s="144"/>
      <c r="B35" s="105"/>
      <c r="C35" s="22">
        <v>2022</v>
      </c>
      <c r="D35" s="29">
        <v>370</v>
      </c>
      <c r="E35" s="29"/>
      <c r="F35" s="30"/>
      <c r="G35" s="30">
        <v>370</v>
      </c>
      <c r="H35" s="25"/>
      <c r="I35" s="96"/>
      <c r="J35" s="96"/>
    </row>
    <row r="36" spans="1:10" ht="13.2" customHeight="1" x14ac:dyDescent="0.3">
      <c r="A36" s="145"/>
      <c r="B36" s="106"/>
      <c r="C36" s="22">
        <v>2023</v>
      </c>
      <c r="D36" s="29">
        <v>370</v>
      </c>
      <c r="E36" s="29"/>
      <c r="F36" s="30"/>
      <c r="G36" s="30">
        <v>370</v>
      </c>
      <c r="H36" s="25"/>
      <c r="I36" s="96"/>
      <c r="J36" s="96"/>
    </row>
    <row r="37" spans="1:10" ht="24" customHeight="1" x14ac:dyDescent="0.3">
      <c r="A37" s="143" t="s">
        <v>23</v>
      </c>
      <c r="B37" s="104" t="s">
        <v>31</v>
      </c>
      <c r="C37" s="22">
        <v>2017</v>
      </c>
      <c r="D37" s="29">
        <f t="shared" ref="D37" si="1">E37+F37+G37</f>
        <v>135</v>
      </c>
      <c r="E37" s="29"/>
      <c r="F37" s="30"/>
      <c r="G37" s="30">
        <v>135</v>
      </c>
      <c r="H37" s="25"/>
      <c r="I37" s="96"/>
      <c r="J37" s="96"/>
    </row>
    <row r="38" spans="1:10" ht="20.25" customHeight="1" x14ac:dyDescent="0.3">
      <c r="A38" s="144"/>
      <c r="B38" s="105"/>
      <c r="C38" s="22">
        <v>2018</v>
      </c>
      <c r="D38" s="30">
        <v>84.018219999999999</v>
      </c>
      <c r="E38" s="29"/>
      <c r="F38" s="30"/>
      <c r="G38" s="30">
        <v>84.018219999999999</v>
      </c>
      <c r="H38" s="25"/>
      <c r="I38" s="96"/>
      <c r="J38" s="96"/>
    </row>
    <row r="39" spans="1:10" ht="18" customHeight="1" x14ac:dyDescent="0.3">
      <c r="A39" s="144"/>
      <c r="B39" s="105"/>
      <c r="C39" s="22">
        <v>2019</v>
      </c>
      <c r="D39" s="29">
        <v>98.868899999999996</v>
      </c>
      <c r="E39" s="29"/>
      <c r="F39" s="30"/>
      <c r="G39" s="30">
        <f>D39</f>
        <v>98.868899999999996</v>
      </c>
      <c r="H39" s="25"/>
      <c r="I39" s="96"/>
      <c r="J39" s="96"/>
    </row>
    <row r="40" spans="1:10" ht="18" customHeight="1" x14ac:dyDescent="0.3">
      <c r="A40" s="144"/>
      <c r="B40" s="105"/>
      <c r="C40" s="22">
        <v>2020</v>
      </c>
      <c r="D40" s="29">
        <v>111.94533</v>
      </c>
      <c r="E40" s="29"/>
      <c r="F40" s="30"/>
      <c r="G40" s="30">
        <f>D40</f>
        <v>111.94533</v>
      </c>
      <c r="H40" s="25"/>
      <c r="I40" s="96"/>
      <c r="J40" s="96"/>
    </row>
    <row r="41" spans="1:10" ht="18" customHeight="1" x14ac:dyDescent="0.3">
      <c r="A41" s="144"/>
      <c r="B41" s="105"/>
      <c r="C41" s="22">
        <v>2021</v>
      </c>
      <c r="D41" s="29">
        <v>105.53</v>
      </c>
      <c r="E41" s="29"/>
      <c r="F41" s="30"/>
      <c r="G41" s="30">
        <f>D41</f>
        <v>105.53</v>
      </c>
      <c r="H41" s="25"/>
      <c r="I41" s="96"/>
      <c r="J41" s="96"/>
    </row>
    <row r="42" spans="1:10" ht="18" customHeight="1" x14ac:dyDescent="0.3">
      <c r="A42" s="144"/>
      <c r="B42" s="105"/>
      <c r="C42" s="22">
        <v>2022</v>
      </c>
      <c r="D42" s="29">
        <v>110.29</v>
      </c>
      <c r="E42" s="29"/>
      <c r="F42" s="30"/>
      <c r="G42" s="30">
        <f>D42</f>
        <v>110.29</v>
      </c>
      <c r="H42" s="25"/>
      <c r="I42" s="96"/>
      <c r="J42" s="96"/>
    </row>
    <row r="43" spans="1:10" ht="18" customHeight="1" x14ac:dyDescent="0.3">
      <c r="A43" s="145"/>
      <c r="B43" s="106"/>
      <c r="C43" s="22">
        <v>2023</v>
      </c>
      <c r="D43" s="29">
        <v>111.55</v>
      </c>
      <c r="E43" s="29"/>
      <c r="F43" s="30"/>
      <c r="G43" s="30">
        <f>D43</f>
        <v>111.55</v>
      </c>
      <c r="H43" s="25"/>
      <c r="I43" s="96"/>
      <c r="J43" s="96"/>
    </row>
    <row r="44" spans="1:10" ht="18.75" customHeight="1" x14ac:dyDescent="0.3">
      <c r="A44" s="143" t="s">
        <v>24</v>
      </c>
      <c r="B44" s="112" t="s">
        <v>41</v>
      </c>
      <c r="C44" s="22">
        <v>2017</v>
      </c>
      <c r="D44" s="29">
        <v>250</v>
      </c>
      <c r="E44" s="29"/>
      <c r="F44" s="30"/>
      <c r="G44" s="30">
        <v>250</v>
      </c>
      <c r="H44" s="25"/>
      <c r="I44" s="96"/>
      <c r="J44" s="96"/>
    </row>
    <row r="45" spans="1:10" ht="16.95" customHeight="1" x14ac:dyDescent="0.3">
      <c r="A45" s="144"/>
      <c r="B45" s="113"/>
      <c r="C45" s="22">
        <v>2018</v>
      </c>
      <c r="D45" s="24">
        <v>327.66500000000002</v>
      </c>
      <c r="E45" s="27"/>
      <c r="F45" s="23"/>
      <c r="G45" s="24">
        <v>327.65499999999997</v>
      </c>
      <c r="H45" s="25"/>
      <c r="I45" s="96"/>
      <c r="J45" s="96"/>
    </row>
    <row r="46" spans="1:10" ht="17.25" customHeight="1" x14ac:dyDescent="0.3">
      <c r="A46" s="144"/>
      <c r="B46" s="113"/>
      <c r="C46" s="22">
        <v>2019</v>
      </c>
      <c r="D46" s="17">
        <v>216.70454000000001</v>
      </c>
      <c r="E46" s="27"/>
      <c r="F46" s="23"/>
      <c r="G46" s="24">
        <f t="shared" ref="G46:G51" si="2">D46</f>
        <v>216.70454000000001</v>
      </c>
      <c r="H46" s="25"/>
      <c r="I46" s="96"/>
      <c r="J46" s="96"/>
    </row>
    <row r="47" spans="1:10" ht="17.25" customHeight="1" x14ac:dyDescent="0.3">
      <c r="A47" s="144"/>
      <c r="B47" s="113"/>
      <c r="C47" s="32">
        <v>2020</v>
      </c>
      <c r="D47" s="29">
        <v>130</v>
      </c>
      <c r="E47" s="29"/>
      <c r="F47" s="30"/>
      <c r="G47" s="30">
        <f t="shared" si="2"/>
        <v>130</v>
      </c>
      <c r="H47" s="25"/>
      <c r="I47" s="96"/>
      <c r="J47" s="96"/>
    </row>
    <row r="48" spans="1:10" ht="17.25" customHeight="1" x14ac:dyDescent="0.3">
      <c r="A48" s="144"/>
      <c r="B48" s="113"/>
      <c r="C48" s="32">
        <v>2021</v>
      </c>
      <c r="D48" s="29">
        <v>208.304</v>
      </c>
      <c r="E48" s="29"/>
      <c r="F48" s="30"/>
      <c r="G48" s="30">
        <f t="shared" si="2"/>
        <v>208.304</v>
      </c>
      <c r="H48" s="3"/>
      <c r="I48" s="96"/>
      <c r="J48" s="96"/>
    </row>
    <row r="49" spans="1:10" ht="17.25" customHeight="1" x14ac:dyDescent="0.3">
      <c r="A49" s="144"/>
      <c r="B49" s="113"/>
      <c r="C49" s="32">
        <v>2022</v>
      </c>
      <c r="D49" s="29">
        <v>203.214</v>
      </c>
      <c r="E49" s="29"/>
      <c r="F49" s="30"/>
      <c r="G49" s="30">
        <f t="shared" si="2"/>
        <v>203.214</v>
      </c>
      <c r="H49" s="25"/>
      <c r="I49" s="96"/>
      <c r="J49" s="96"/>
    </row>
    <row r="50" spans="1:10" ht="17.25" customHeight="1" x14ac:dyDescent="0.3">
      <c r="A50" s="145"/>
      <c r="B50" s="114"/>
      <c r="C50" s="32">
        <v>2023</v>
      </c>
      <c r="D50" s="29">
        <v>201.95400000000001</v>
      </c>
      <c r="E50" s="29"/>
      <c r="F50" s="30"/>
      <c r="G50" s="30">
        <f t="shared" si="2"/>
        <v>201.95400000000001</v>
      </c>
      <c r="H50" s="25"/>
      <c r="I50" s="96"/>
      <c r="J50" s="96"/>
    </row>
    <row r="51" spans="1:10" ht="56.4" customHeight="1" x14ac:dyDescent="0.3">
      <c r="A51" s="33" t="s">
        <v>43</v>
      </c>
      <c r="B51" s="67" t="s">
        <v>46</v>
      </c>
      <c r="C51" s="32">
        <v>2018</v>
      </c>
      <c r="D51" s="29">
        <v>29.422999999999998</v>
      </c>
      <c r="E51" s="29"/>
      <c r="F51" s="30"/>
      <c r="G51" s="30">
        <f t="shared" si="2"/>
        <v>29.422999999999998</v>
      </c>
      <c r="H51" s="25"/>
      <c r="I51" s="96"/>
      <c r="J51" s="96"/>
    </row>
    <row r="52" spans="1:10" ht="37.799999999999997" customHeight="1" x14ac:dyDescent="0.3">
      <c r="A52" s="77" t="s">
        <v>49</v>
      </c>
      <c r="B52" s="77" t="s">
        <v>63</v>
      </c>
      <c r="C52" s="32">
        <v>2019</v>
      </c>
      <c r="D52" s="29">
        <v>99.012</v>
      </c>
      <c r="E52" s="29"/>
      <c r="F52" s="30"/>
      <c r="G52" s="30">
        <v>99.012</v>
      </c>
      <c r="H52" s="25"/>
      <c r="I52" s="96"/>
      <c r="J52" s="96"/>
    </row>
    <row r="53" spans="1:10" ht="52.2" customHeight="1" x14ac:dyDescent="0.3">
      <c r="A53" s="78"/>
      <c r="B53" s="78"/>
      <c r="C53" s="34">
        <v>2020</v>
      </c>
      <c r="D53" s="31">
        <v>29.791</v>
      </c>
      <c r="E53" s="31"/>
      <c r="F53" s="35"/>
      <c r="G53" s="35">
        <v>29.791</v>
      </c>
      <c r="H53" s="36"/>
      <c r="I53" s="97"/>
      <c r="J53" s="97"/>
    </row>
    <row r="54" spans="1:10" ht="42" customHeight="1" x14ac:dyDescent="0.3">
      <c r="A54" s="65" t="s">
        <v>68</v>
      </c>
      <c r="B54" s="67" t="s">
        <v>67</v>
      </c>
      <c r="C54" s="34">
        <v>2021</v>
      </c>
      <c r="D54" s="31">
        <v>2000</v>
      </c>
      <c r="E54" s="31"/>
      <c r="F54" s="35"/>
      <c r="G54" s="35">
        <v>2000</v>
      </c>
      <c r="H54" s="36"/>
      <c r="I54" s="66"/>
      <c r="J54" s="66"/>
    </row>
    <row r="55" spans="1:10" ht="129" customHeight="1" x14ac:dyDescent="0.3">
      <c r="A55" s="71" t="s">
        <v>73</v>
      </c>
      <c r="B55" s="67" t="s">
        <v>76</v>
      </c>
      <c r="C55" s="34"/>
      <c r="D55" s="31"/>
      <c r="E55" s="31"/>
      <c r="F55" s="35"/>
      <c r="G55" s="35"/>
      <c r="H55" s="36"/>
      <c r="I55" s="70"/>
      <c r="J55" s="70"/>
    </row>
    <row r="56" spans="1:10" ht="58.2" customHeight="1" x14ac:dyDescent="0.3">
      <c r="A56" s="72" t="s">
        <v>74</v>
      </c>
      <c r="B56" s="69" t="s">
        <v>65</v>
      </c>
      <c r="C56" s="13">
        <v>2021</v>
      </c>
      <c r="D56" s="73">
        <v>7755</v>
      </c>
      <c r="E56" s="74"/>
      <c r="F56" s="74">
        <v>0</v>
      </c>
      <c r="G56" s="73">
        <v>7755</v>
      </c>
      <c r="H56" s="36"/>
      <c r="I56" s="70"/>
      <c r="J56" s="70"/>
    </row>
    <row r="57" spans="1:10" ht="32.4" customHeight="1" x14ac:dyDescent="0.3">
      <c r="A57" s="77" t="s">
        <v>75</v>
      </c>
      <c r="B57" s="75" t="s">
        <v>66</v>
      </c>
      <c r="C57" s="13">
        <v>2022</v>
      </c>
      <c r="D57" s="73">
        <f>E57+F57+G57+H57</f>
        <v>0</v>
      </c>
      <c r="E57" s="74"/>
      <c r="F57" s="74">
        <v>0</v>
      </c>
      <c r="G57" s="73">
        <v>0</v>
      </c>
      <c r="H57" s="36"/>
      <c r="I57" s="70"/>
      <c r="J57" s="70"/>
    </row>
    <row r="58" spans="1:10" ht="31.2" customHeight="1" x14ac:dyDescent="0.3">
      <c r="A58" s="78"/>
      <c r="B58" s="76"/>
      <c r="C58" s="13">
        <v>2023</v>
      </c>
      <c r="D58" s="73">
        <f>E58+F58+G58+H58</f>
        <v>109137</v>
      </c>
      <c r="E58" s="74"/>
      <c r="F58" s="74">
        <v>103680</v>
      </c>
      <c r="G58" s="73">
        <v>5457</v>
      </c>
      <c r="H58" s="36"/>
      <c r="I58" s="70"/>
      <c r="J58" s="70"/>
    </row>
    <row r="59" spans="1:10" ht="31.8" customHeight="1" x14ac:dyDescent="0.3">
      <c r="A59" s="37"/>
      <c r="B59" s="38" t="s">
        <v>19</v>
      </c>
      <c r="C59" s="39" t="s">
        <v>61</v>
      </c>
      <c r="D59" s="40">
        <f>E59+F59+G59</f>
        <v>125431.29251</v>
      </c>
      <c r="E59" s="41"/>
      <c r="F59" s="42">
        <f>SUM(F66)</f>
        <v>103680</v>
      </c>
      <c r="G59" s="43">
        <f>SUM(G60:G66)</f>
        <v>21751.292509999999</v>
      </c>
      <c r="H59" s="44"/>
      <c r="I59" s="45"/>
      <c r="J59" s="45"/>
    </row>
    <row r="60" spans="1:10" x14ac:dyDescent="0.3">
      <c r="A60" s="92"/>
      <c r="B60" s="109" t="s">
        <v>11</v>
      </c>
      <c r="C60" s="22">
        <v>2017</v>
      </c>
      <c r="D60" s="46">
        <f>D16+D23+D30+D37+D44</f>
        <v>744.72888</v>
      </c>
      <c r="E60" s="47"/>
      <c r="F60" s="42"/>
      <c r="G60" s="43">
        <f>G44+G37+G30+G23+G16</f>
        <v>744.72888</v>
      </c>
      <c r="H60" s="44"/>
      <c r="I60" s="45"/>
      <c r="J60" s="45"/>
    </row>
    <row r="61" spans="1:10" x14ac:dyDescent="0.3">
      <c r="A61" s="93"/>
      <c r="B61" s="110"/>
      <c r="C61" s="22">
        <v>2018</v>
      </c>
      <c r="D61" s="46">
        <f>D17+D24+D31+D38+D45+D51</f>
        <v>820.22766000000001</v>
      </c>
      <c r="E61" s="47"/>
      <c r="F61" s="42"/>
      <c r="G61" s="43">
        <f>D61</f>
        <v>820.22766000000001</v>
      </c>
      <c r="H61" s="44"/>
      <c r="I61" s="45"/>
      <c r="J61" s="45"/>
    </row>
    <row r="62" spans="1:10" x14ac:dyDescent="0.3">
      <c r="A62" s="93"/>
      <c r="B62" s="110"/>
      <c r="C62" s="22">
        <v>2019</v>
      </c>
      <c r="D62" s="46">
        <f>D18+D25+D32+D39+D46+D52</f>
        <v>994.77003999999988</v>
      </c>
      <c r="E62" s="47"/>
      <c r="F62" s="42"/>
      <c r="G62" s="43">
        <f>G46+G39+G32+G25+G18+G52</f>
        <v>994.77004000000011</v>
      </c>
      <c r="H62" s="48"/>
      <c r="I62" s="45"/>
      <c r="J62" s="45"/>
    </row>
    <row r="63" spans="1:10" x14ac:dyDescent="0.3">
      <c r="A63" s="93"/>
      <c r="B63" s="110"/>
      <c r="C63" s="22">
        <v>2020</v>
      </c>
      <c r="D63" s="46">
        <f>D19+D26+D33+D40+D47+D53</f>
        <v>688.22393</v>
      </c>
      <c r="E63" s="47"/>
      <c r="F63" s="42"/>
      <c r="G63" s="43">
        <f>D63</f>
        <v>688.22393</v>
      </c>
      <c r="H63" s="48"/>
      <c r="I63" s="45"/>
      <c r="J63" s="45"/>
    </row>
    <row r="64" spans="1:10" x14ac:dyDescent="0.3">
      <c r="A64" s="93"/>
      <c r="B64" s="110"/>
      <c r="C64" s="22">
        <v>2021</v>
      </c>
      <c r="D64" s="46">
        <f>SUM(D48+D41+D34+D27+D20+D54+D56)</f>
        <v>10849.333999999999</v>
      </c>
      <c r="E64" s="47"/>
      <c r="F64" s="42"/>
      <c r="G64" s="43">
        <f>D64</f>
        <v>10849.333999999999</v>
      </c>
      <c r="H64" s="48"/>
      <c r="I64" s="45"/>
      <c r="J64" s="45"/>
    </row>
    <row r="65" spans="1:10" x14ac:dyDescent="0.3">
      <c r="A65" s="93"/>
      <c r="B65" s="110"/>
      <c r="C65" s="22">
        <v>2022</v>
      </c>
      <c r="D65" s="46">
        <f>SUM(D49+D42+D35+D28+D21+D57)</f>
        <v>1098.5039999999999</v>
      </c>
      <c r="E65" s="47"/>
      <c r="F65" s="42"/>
      <c r="G65" s="43">
        <f>D65</f>
        <v>1098.5039999999999</v>
      </c>
      <c r="H65" s="48"/>
      <c r="I65" s="45"/>
      <c r="J65" s="45"/>
    </row>
    <row r="66" spans="1:10" x14ac:dyDescent="0.3">
      <c r="A66" s="94"/>
      <c r="B66" s="111"/>
      <c r="C66" s="22">
        <v>2023</v>
      </c>
      <c r="D66" s="46">
        <f>SUM(E66:G66)</f>
        <v>110235.504</v>
      </c>
      <c r="E66" s="47"/>
      <c r="F66" s="42">
        <f>SUM(F58)</f>
        <v>103680</v>
      </c>
      <c r="G66" s="43">
        <f>SUM(G22+G29+G36+G43+G50+G58)</f>
        <v>6555.5039999999999</v>
      </c>
      <c r="H66" s="48"/>
      <c r="I66" s="45"/>
      <c r="J66" s="45"/>
    </row>
    <row r="67" spans="1:10" ht="15" customHeight="1" x14ac:dyDescent="0.3">
      <c r="A67" s="119" t="s">
        <v>27</v>
      </c>
      <c r="B67" s="120"/>
      <c r="C67" s="120"/>
      <c r="D67" s="120"/>
      <c r="E67" s="120"/>
      <c r="F67" s="120"/>
      <c r="G67" s="120"/>
      <c r="H67" s="120"/>
      <c r="I67" s="120"/>
      <c r="J67" s="121"/>
    </row>
    <row r="68" spans="1:10" ht="15" customHeight="1" x14ac:dyDescent="0.3">
      <c r="A68" s="122" t="s">
        <v>29</v>
      </c>
      <c r="B68" s="123"/>
      <c r="C68" s="123"/>
      <c r="D68" s="123"/>
      <c r="E68" s="123"/>
      <c r="F68" s="123"/>
      <c r="G68" s="123"/>
      <c r="H68" s="123"/>
      <c r="I68" s="123"/>
      <c r="J68" s="124"/>
    </row>
    <row r="69" spans="1:10" ht="21" customHeight="1" x14ac:dyDescent="0.3">
      <c r="A69" s="116" t="s">
        <v>30</v>
      </c>
      <c r="B69" s="117"/>
      <c r="C69" s="117"/>
      <c r="D69" s="117"/>
      <c r="E69" s="117"/>
      <c r="F69" s="117"/>
      <c r="G69" s="117"/>
      <c r="H69" s="117"/>
      <c r="I69" s="117"/>
      <c r="J69" s="118"/>
    </row>
    <row r="70" spans="1:10" ht="76.2" customHeight="1" x14ac:dyDescent="0.3">
      <c r="A70" s="49" t="s">
        <v>38</v>
      </c>
      <c r="B70" s="50" t="s">
        <v>35</v>
      </c>
      <c r="C70" s="22">
        <v>2017</v>
      </c>
      <c r="D70" s="51">
        <v>48.931060000000002</v>
      </c>
      <c r="E70" s="52"/>
      <c r="F70" s="52"/>
      <c r="G70" s="51">
        <f>D70</f>
        <v>48.931060000000002</v>
      </c>
      <c r="H70" s="25"/>
      <c r="I70" s="53" t="s">
        <v>8</v>
      </c>
      <c r="J70" s="95" t="s">
        <v>64</v>
      </c>
    </row>
    <row r="71" spans="1:10" ht="31.95" customHeight="1" x14ac:dyDescent="0.3">
      <c r="A71" s="54" t="s">
        <v>32</v>
      </c>
      <c r="B71" s="55" t="s">
        <v>34</v>
      </c>
      <c r="C71" s="22">
        <v>2017</v>
      </c>
      <c r="D71" s="52">
        <v>6500</v>
      </c>
      <c r="E71" s="52"/>
      <c r="F71" s="52"/>
      <c r="G71" s="52">
        <v>6500</v>
      </c>
      <c r="H71" s="25"/>
      <c r="I71" s="56" t="s">
        <v>8</v>
      </c>
      <c r="J71" s="96"/>
    </row>
    <row r="72" spans="1:10" ht="70.95" customHeight="1" x14ac:dyDescent="0.3">
      <c r="A72" s="44" t="s">
        <v>33</v>
      </c>
      <c r="B72" s="57" t="s">
        <v>39</v>
      </c>
      <c r="C72" s="22">
        <v>2017</v>
      </c>
      <c r="D72" s="58">
        <v>4690.3950000000004</v>
      </c>
      <c r="E72" s="52"/>
      <c r="F72" s="52"/>
      <c r="G72" s="58">
        <v>4690.3950000000004</v>
      </c>
      <c r="H72" s="25"/>
      <c r="I72" s="59" t="s">
        <v>8</v>
      </c>
      <c r="J72" s="96"/>
    </row>
    <row r="73" spans="1:10" ht="84" customHeight="1" x14ac:dyDescent="0.3">
      <c r="A73" s="44" t="s">
        <v>36</v>
      </c>
      <c r="B73" s="55" t="s">
        <v>40</v>
      </c>
      <c r="C73" s="22">
        <v>2017</v>
      </c>
      <c r="D73" s="51">
        <v>585.43812000000003</v>
      </c>
      <c r="E73" s="52"/>
      <c r="F73" s="52"/>
      <c r="G73" s="51">
        <v>585.43812000000003</v>
      </c>
      <c r="H73" s="25"/>
      <c r="I73" s="59" t="s">
        <v>8</v>
      </c>
      <c r="J73" s="96"/>
    </row>
    <row r="74" spans="1:10" ht="70.95" customHeight="1" x14ac:dyDescent="0.3">
      <c r="A74" s="54" t="s">
        <v>45</v>
      </c>
      <c r="B74" s="60" t="s">
        <v>60</v>
      </c>
      <c r="C74" s="22">
        <v>2018</v>
      </c>
      <c r="D74" s="51">
        <v>6777</v>
      </c>
      <c r="E74" s="52"/>
      <c r="F74" s="52"/>
      <c r="G74" s="51">
        <f>D74</f>
        <v>6777</v>
      </c>
      <c r="H74" s="25"/>
      <c r="I74" s="59" t="s">
        <v>8</v>
      </c>
      <c r="J74" s="96"/>
    </row>
    <row r="75" spans="1:10" ht="28.95" customHeight="1" x14ac:dyDescent="0.3">
      <c r="A75" s="44" t="s">
        <v>47</v>
      </c>
      <c r="B75" s="55" t="s">
        <v>48</v>
      </c>
      <c r="C75" s="22">
        <v>2018</v>
      </c>
      <c r="D75" s="51">
        <v>69.75</v>
      </c>
      <c r="E75" s="52"/>
      <c r="F75" s="52"/>
      <c r="G75" s="51">
        <v>69.75</v>
      </c>
      <c r="H75" s="25"/>
      <c r="I75" s="59" t="s">
        <v>8</v>
      </c>
      <c r="J75" s="96"/>
    </row>
    <row r="76" spans="1:10" ht="27.6" customHeight="1" x14ac:dyDescent="0.3">
      <c r="A76" s="92" t="s">
        <v>50</v>
      </c>
      <c r="B76" s="107" t="s">
        <v>51</v>
      </c>
      <c r="C76" s="22">
        <v>2019</v>
      </c>
      <c r="D76" s="51">
        <v>0</v>
      </c>
      <c r="E76" s="52"/>
      <c r="F76" s="52"/>
      <c r="G76" s="51">
        <v>0</v>
      </c>
      <c r="H76" s="25"/>
      <c r="I76" s="59" t="s">
        <v>8</v>
      </c>
      <c r="J76" s="96"/>
    </row>
    <row r="77" spans="1:10" ht="26.4" customHeight="1" x14ac:dyDescent="0.3">
      <c r="A77" s="94"/>
      <c r="B77" s="108"/>
      <c r="C77" s="22">
        <v>2020</v>
      </c>
      <c r="D77" s="51">
        <v>176.06898000000001</v>
      </c>
      <c r="E77" s="52"/>
      <c r="F77" s="52"/>
      <c r="G77" s="51">
        <v>176.06898000000001</v>
      </c>
      <c r="H77" s="25"/>
      <c r="I77" s="59" t="s">
        <v>8</v>
      </c>
      <c r="J77" s="96"/>
    </row>
    <row r="78" spans="1:10" ht="44.4" customHeight="1" x14ac:dyDescent="0.3">
      <c r="A78" s="44" t="s">
        <v>52</v>
      </c>
      <c r="B78" s="55" t="s">
        <v>53</v>
      </c>
      <c r="C78" s="22">
        <v>2019</v>
      </c>
      <c r="D78" s="51">
        <v>159.69757999999999</v>
      </c>
      <c r="E78" s="52"/>
      <c r="F78" s="52"/>
      <c r="G78" s="51">
        <v>159.69757999999999</v>
      </c>
      <c r="H78" s="25"/>
      <c r="I78" s="59" t="s">
        <v>8</v>
      </c>
      <c r="J78" s="96"/>
    </row>
    <row r="79" spans="1:10" ht="33" customHeight="1" x14ac:dyDescent="0.3">
      <c r="A79" s="44" t="s">
        <v>54</v>
      </c>
      <c r="B79" s="55" t="s">
        <v>56</v>
      </c>
      <c r="C79" s="22">
        <v>2020</v>
      </c>
      <c r="D79" s="51">
        <v>542.21308999999997</v>
      </c>
      <c r="E79" s="52"/>
      <c r="F79" s="52"/>
      <c r="G79" s="51">
        <v>542.21308999999997</v>
      </c>
      <c r="H79" s="25"/>
      <c r="I79" s="59" t="s">
        <v>8</v>
      </c>
      <c r="J79" s="96"/>
    </row>
    <row r="80" spans="1:10" ht="33" customHeight="1" x14ac:dyDescent="0.3">
      <c r="A80" s="44" t="s">
        <v>55</v>
      </c>
      <c r="B80" s="55" t="s">
        <v>57</v>
      </c>
      <c r="C80" s="22">
        <v>2020</v>
      </c>
      <c r="D80" s="61">
        <v>69.748000000000005</v>
      </c>
      <c r="E80" s="52"/>
      <c r="F80" s="52"/>
      <c r="G80" s="61">
        <v>69.748000000000005</v>
      </c>
      <c r="H80" s="25"/>
      <c r="I80" s="59" t="s">
        <v>8</v>
      </c>
      <c r="J80" s="96"/>
    </row>
    <row r="81" spans="1:10" ht="33" customHeight="1" x14ac:dyDescent="0.3">
      <c r="A81" s="44" t="s">
        <v>58</v>
      </c>
      <c r="B81" s="55" t="s">
        <v>59</v>
      </c>
      <c r="C81" s="22">
        <v>2020</v>
      </c>
      <c r="D81" s="61">
        <v>406.31900000000002</v>
      </c>
      <c r="E81" s="52"/>
      <c r="F81" s="52"/>
      <c r="G81" s="51">
        <v>406.31900000000002</v>
      </c>
      <c r="H81" s="25"/>
      <c r="I81" s="59" t="s">
        <v>8</v>
      </c>
      <c r="J81" s="96"/>
    </row>
    <row r="82" spans="1:10" ht="33" customHeight="1" x14ac:dyDescent="0.3">
      <c r="A82" s="44" t="s">
        <v>62</v>
      </c>
      <c r="B82" s="55" t="s">
        <v>71</v>
      </c>
      <c r="C82" s="22">
        <v>2021</v>
      </c>
      <c r="D82" s="61">
        <f>E82+F82+G82</f>
        <v>185.07</v>
      </c>
      <c r="E82" s="52"/>
      <c r="F82" s="52"/>
      <c r="G82" s="51">
        <v>185.07</v>
      </c>
      <c r="H82" s="25"/>
      <c r="I82" s="59" t="s">
        <v>8</v>
      </c>
      <c r="J82" s="97"/>
    </row>
    <row r="83" spans="1:10" x14ac:dyDescent="0.3">
      <c r="A83" s="1"/>
      <c r="B83" s="14" t="s">
        <v>18</v>
      </c>
      <c r="C83" s="13" t="s">
        <v>61</v>
      </c>
      <c r="D83" s="11">
        <f>E83+F83+G83</f>
        <v>20210.630829999998</v>
      </c>
      <c r="E83" s="12"/>
      <c r="F83" s="12"/>
      <c r="G83" s="11">
        <f>SUM(G70:G82)</f>
        <v>20210.630829999998</v>
      </c>
      <c r="H83" s="3"/>
      <c r="I83" s="7"/>
      <c r="J83" s="8"/>
    </row>
    <row r="84" spans="1:10" x14ac:dyDescent="0.3">
      <c r="A84" s="75"/>
      <c r="B84" s="75" t="s">
        <v>11</v>
      </c>
      <c r="C84" s="13">
        <v>2017</v>
      </c>
      <c r="D84" s="11">
        <f>D70+D71+D72+D73</f>
        <v>11824.76418</v>
      </c>
      <c r="E84" s="12"/>
      <c r="F84" s="12"/>
      <c r="G84" s="11">
        <f>D84</f>
        <v>11824.76418</v>
      </c>
      <c r="H84" s="3"/>
      <c r="I84" s="7"/>
      <c r="J84" s="8"/>
    </row>
    <row r="85" spans="1:10" x14ac:dyDescent="0.3">
      <c r="A85" s="91"/>
      <c r="B85" s="91"/>
      <c r="C85" s="13">
        <v>2018</v>
      </c>
      <c r="D85" s="11">
        <f>SUM(G85)</f>
        <v>6846.75</v>
      </c>
      <c r="E85" s="12"/>
      <c r="F85" s="12"/>
      <c r="G85" s="11">
        <f>SUM(G75+G74)</f>
        <v>6846.75</v>
      </c>
      <c r="H85" s="3"/>
      <c r="I85" s="7"/>
      <c r="J85" s="8"/>
    </row>
    <row r="86" spans="1:10" x14ac:dyDescent="0.3">
      <c r="A86" s="91"/>
      <c r="B86" s="91"/>
      <c r="C86" s="13">
        <v>2019</v>
      </c>
      <c r="D86" s="11">
        <f>SUM(G86)</f>
        <v>159.69757999999999</v>
      </c>
      <c r="E86" s="11"/>
      <c r="F86" s="11"/>
      <c r="G86" s="11">
        <f>SUM(G76)+G78</f>
        <v>159.69757999999999</v>
      </c>
      <c r="H86" s="3"/>
      <c r="I86" s="9"/>
      <c r="J86" s="8"/>
    </row>
    <row r="87" spans="1:10" x14ac:dyDescent="0.3">
      <c r="A87" s="91"/>
      <c r="B87" s="91"/>
      <c r="C87" s="13">
        <v>2020</v>
      </c>
      <c r="D87" s="11">
        <f>SUM(D80+D79+D77+D81)</f>
        <v>1194.34907</v>
      </c>
      <c r="E87" s="12"/>
      <c r="F87" s="12"/>
      <c r="G87" s="11">
        <f>D87</f>
        <v>1194.34907</v>
      </c>
      <c r="H87" s="3"/>
      <c r="I87" s="9"/>
      <c r="J87" s="8"/>
    </row>
    <row r="88" spans="1:10" x14ac:dyDescent="0.3">
      <c r="A88" s="91"/>
      <c r="B88" s="91"/>
      <c r="C88" s="13">
        <v>2021</v>
      </c>
      <c r="D88" s="11">
        <f>SUM(D82)</f>
        <v>185.07</v>
      </c>
      <c r="E88" s="12"/>
      <c r="F88" s="12"/>
      <c r="G88" s="11">
        <f>D88</f>
        <v>185.07</v>
      </c>
      <c r="H88" s="3"/>
      <c r="I88" s="9"/>
      <c r="J88" s="8"/>
    </row>
    <row r="89" spans="1:10" x14ac:dyDescent="0.3">
      <c r="A89" s="91"/>
      <c r="B89" s="91"/>
      <c r="C89" s="13">
        <v>2022</v>
      </c>
      <c r="D89" s="11">
        <v>0</v>
      </c>
      <c r="E89" s="12"/>
      <c r="F89" s="12"/>
      <c r="G89" s="11">
        <f>D89</f>
        <v>0</v>
      </c>
      <c r="H89" s="3"/>
      <c r="I89" s="9"/>
      <c r="J89" s="8"/>
    </row>
    <row r="90" spans="1:10" x14ac:dyDescent="0.3">
      <c r="A90" s="76"/>
      <c r="B90" s="76"/>
      <c r="C90" s="13">
        <v>2023</v>
      </c>
      <c r="D90" s="11">
        <f>SUM(0)</f>
        <v>0</v>
      </c>
      <c r="E90" s="12"/>
      <c r="F90" s="12"/>
      <c r="G90" s="11">
        <f>D90</f>
        <v>0</v>
      </c>
      <c r="H90" s="3"/>
      <c r="I90" s="9"/>
      <c r="J90" s="8"/>
    </row>
    <row r="91" spans="1:10" x14ac:dyDescent="0.3">
      <c r="A91" s="6"/>
      <c r="B91" s="6" t="s">
        <v>9</v>
      </c>
      <c r="C91" s="13" t="s">
        <v>61</v>
      </c>
      <c r="D91" s="11">
        <f>SUM(F91:G91)</f>
        <v>145641.92334000001</v>
      </c>
      <c r="E91" s="12"/>
      <c r="F91" s="12">
        <f>SUM(F98)</f>
        <v>103680</v>
      </c>
      <c r="G91" s="11">
        <f>SUM(G92:G98)</f>
        <v>41961.923340000001</v>
      </c>
      <c r="H91" s="20"/>
      <c r="I91" s="18"/>
      <c r="J91" s="2"/>
    </row>
    <row r="92" spans="1:10" x14ac:dyDescent="0.3">
      <c r="A92" s="101"/>
      <c r="B92" s="101" t="s">
        <v>17</v>
      </c>
      <c r="C92" s="13">
        <v>2017</v>
      </c>
      <c r="D92" s="11">
        <f>G92</f>
        <v>12569.493060000001</v>
      </c>
      <c r="E92" s="10"/>
      <c r="F92" s="10"/>
      <c r="G92" s="11">
        <f>G84+G60</f>
        <v>12569.493060000001</v>
      </c>
      <c r="H92" s="2"/>
      <c r="I92" s="4"/>
      <c r="J92" s="2"/>
    </row>
    <row r="93" spans="1:10" x14ac:dyDescent="0.3">
      <c r="A93" s="102"/>
      <c r="B93" s="102"/>
      <c r="C93" s="13">
        <v>2018</v>
      </c>
      <c r="D93" s="11">
        <f>G93+F93</f>
        <v>7666.9776600000005</v>
      </c>
      <c r="E93" s="12"/>
      <c r="F93" s="12"/>
      <c r="G93" s="11">
        <f>G85+G61</f>
        <v>7666.9776600000005</v>
      </c>
      <c r="H93" s="2"/>
      <c r="I93" s="15"/>
      <c r="J93" s="2"/>
    </row>
    <row r="94" spans="1:10" x14ac:dyDescent="0.3">
      <c r="A94" s="102"/>
      <c r="B94" s="102"/>
      <c r="C94" s="13">
        <v>2019</v>
      </c>
      <c r="D94" s="11">
        <f>SUM(E94:G94)</f>
        <v>1154.4676200000001</v>
      </c>
      <c r="E94" s="12"/>
      <c r="F94" s="12"/>
      <c r="G94" s="11">
        <f>G86+G62</f>
        <v>1154.4676200000001</v>
      </c>
      <c r="H94" s="2"/>
      <c r="I94" s="18"/>
      <c r="J94" s="2"/>
    </row>
    <row r="95" spans="1:10" x14ac:dyDescent="0.3">
      <c r="A95" s="102"/>
      <c r="B95" s="102"/>
      <c r="C95" s="13">
        <v>2020</v>
      </c>
      <c r="D95" s="11">
        <f>G95</f>
        <v>1882.5729999999999</v>
      </c>
      <c r="E95" s="12"/>
      <c r="F95" s="12"/>
      <c r="G95" s="11">
        <f>G87+G63</f>
        <v>1882.5729999999999</v>
      </c>
      <c r="H95" s="2"/>
      <c r="I95" s="18"/>
      <c r="J95" s="2"/>
    </row>
    <row r="96" spans="1:10" x14ac:dyDescent="0.3">
      <c r="A96" s="102"/>
      <c r="B96" s="102"/>
      <c r="C96" s="13">
        <v>2021</v>
      </c>
      <c r="D96" s="11">
        <f>SUM(D88+D64)</f>
        <v>11034.403999999999</v>
      </c>
      <c r="E96" s="12"/>
      <c r="F96" s="12"/>
      <c r="G96" s="11">
        <f>SUM(D96)</f>
        <v>11034.403999999999</v>
      </c>
      <c r="H96" s="16"/>
      <c r="I96" s="18"/>
      <c r="J96" s="16"/>
    </row>
    <row r="97" spans="1:10" x14ac:dyDescent="0.3">
      <c r="A97" s="102"/>
      <c r="B97" s="102"/>
      <c r="C97" s="62">
        <v>2022</v>
      </c>
      <c r="D97" s="63">
        <f>SUM(D89+D65)</f>
        <v>1098.5039999999999</v>
      </c>
      <c r="E97" s="64"/>
      <c r="F97" s="64"/>
      <c r="G97" s="63">
        <f>SUM(D97)</f>
        <v>1098.5039999999999</v>
      </c>
      <c r="H97" s="16"/>
      <c r="I97" s="21"/>
      <c r="J97" s="16"/>
    </row>
    <row r="98" spans="1:10" x14ac:dyDescent="0.3">
      <c r="A98" s="103"/>
      <c r="B98" s="103"/>
      <c r="C98" s="13">
        <v>2023</v>
      </c>
      <c r="D98" s="11">
        <f>SUM(E98:G98)</f>
        <v>110235.504</v>
      </c>
      <c r="E98" s="12"/>
      <c r="F98" s="12">
        <v>103680</v>
      </c>
      <c r="G98" s="11">
        <f>SUM(G66+G90)</f>
        <v>6555.5039999999999</v>
      </c>
      <c r="H98" s="2"/>
      <c r="I98" s="18"/>
      <c r="J98" s="2"/>
    </row>
    <row r="99" spans="1:10" x14ac:dyDescent="0.3">
      <c r="B99" s="5" t="s">
        <v>72</v>
      </c>
      <c r="I99" s="19"/>
    </row>
    <row r="102" spans="1:10" x14ac:dyDescent="0.3">
      <c r="D102" s="19"/>
    </row>
  </sheetData>
  <mergeCells count="49">
    <mergeCell ref="H1:I1"/>
    <mergeCell ref="A69:J69"/>
    <mergeCell ref="A67:J67"/>
    <mergeCell ref="A68:J68"/>
    <mergeCell ref="A13:J13"/>
    <mergeCell ref="A14:J14"/>
    <mergeCell ref="A15:J15"/>
    <mergeCell ref="G4:J4"/>
    <mergeCell ref="H11:H12"/>
    <mergeCell ref="A7:J7"/>
    <mergeCell ref="D10:D12"/>
    <mergeCell ref="A10:A12"/>
    <mergeCell ref="B10:B12"/>
    <mergeCell ref="C10:C12"/>
    <mergeCell ref="F2:J3"/>
    <mergeCell ref="G5:J5"/>
    <mergeCell ref="B92:B98"/>
    <mergeCell ref="B23:B29"/>
    <mergeCell ref="B30:B36"/>
    <mergeCell ref="A92:A98"/>
    <mergeCell ref="A84:A90"/>
    <mergeCell ref="B76:B77"/>
    <mergeCell ref="A76:A77"/>
    <mergeCell ref="B60:B66"/>
    <mergeCell ref="B37:B43"/>
    <mergeCell ref="B44:B50"/>
    <mergeCell ref="B52:B53"/>
    <mergeCell ref="A52:A53"/>
    <mergeCell ref="A60:A66"/>
    <mergeCell ref="A44:A50"/>
    <mergeCell ref="A37:A43"/>
    <mergeCell ref="A30:A36"/>
    <mergeCell ref="B84:B90"/>
    <mergeCell ref="A16:A22"/>
    <mergeCell ref="I16:I53"/>
    <mergeCell ref="J16:J53"/>
    <mergeCell ref="J70:J82"/>
    <mergeCell ref="B16:B22"/>
    <mergeCell ref="A23:A29"/>
    <mergeCell ref="B57:B58"/>
    <mergeCell ref="A57:A58"/>
    <mergeCell ref="G6:J6"/>
    <mergeCell ref="A8:J8"/>
    <mergeCell ref="J10:J12"/>
    <mergeCell ref="E10:H10"/>
    <mergeCell ref="A9:H9"/>
    <mergeCell ref="F11:G11"/>
    <mergeCell ref="E11:E12"/>
    <mergeCell ref="I10:I12"/>
  </mergeCells>
  <pageMargins left="0.59055118110236227" right="0.39370078740157483" top="0.33" bottom="0.28000000000000003" header="0.31496062992125984" footer="0.26"/>
  <pageSetup paperSize="9" scale="74" fitToHeight="0" orientation="landscape" verticalDpi="0" r:id="rId1"/>
  <rowBreaks count="3" manualBreakCount="3">
    <brk id="36" max="9" man="1"/>
    <brk id="59" max="9" man="1"/>
    <brk id="8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2021-07-26T13:00:14Z</cp:lastPrinted>
  <dcterms:created xsi:type="dcterms:W3CDTF">2015-02-13T05:46:39Z</dcterms:created>
  <dcterms:modified xsi:type="dcterms:W3CDTF">2021-08-10T11:17:27Z</dcterms:modified>
</cp:coreProperties>
</file>