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_0607_1" sheetId="1" r:id="rId1"/>
    <sheet name="p_0607_2" sheetId="2" r:id="rId2"/>
    <sheet name="p_0607_3" sheetId="3" r:id="rId3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2" l="1"/>
  <c r="S22" i="2"/>
  <c r="C22" i="2"/>
  <c r="T21" i="2"/>
  <c r="S21" i="2"/>
  <c r="C21" i="2"/>
  <c r="U20" i="2"/>
  <c r="S20" i="2"/>
  <c r="L20" i="2"/>
  <c r="K20" i="2"/>
  <c r="J20" i="2"/>
  <c r="I20" i="2"/>
  <c r="T20" i="2" s="1"/>
  <c r="C20" i="2"/>
  <c r="T19" i="2"/>
  <c r="S19" i="2"/>
  <c r="C19" i="2"/>
  <c r="T18" i="2"/>
  <c r="S18" i="2"/>
  <c r="C18" i="2"/>
  <c r="T17" i="2"/>
  <c r="S17" i="2"/>
  <c r="C17" i="2"/>
  <c r="U16" i="2"/>
  <c r="S16" i="2"/>
  <c r="L16" i="2"/>
  <c r="K16" i="2"/>
  <c r="J16" i="2"/>
  <c r="I16" i="2"/>
  <c r="T16" i="2" s="1"/>
  <c r="C16" i="2"/>
  <c r="T15" i="2"/>
  <c r="S15" i="2"/>
  <c r="C15" i="2"/>
  <c r="T14" i="2"/>
  <c r="S14" i="2"/>
  <c r="C14" i="2"/>
  <c r="T13" i="2"/>
  <c r="S13" i="2"/>
  <c r="C13" i="2"/>
  <c r="U12" i="2"/>
  <c r="S12" i="2"/>
  <c r="L12" i="2"/>
  <c r="K12" i="2"/>
  <c r="J12" i="2"/>
  <c r="I12" i="2"/>
  <c r="T12" i="2" s="1"/>
  <c r="C12" i="2"/>
  <c r="J28" i="1"/>
  <c r="H28" i="1"/>
  <c r="I28" i="1" s="1"/>
  <c r="J27" i="1"/>
  <c r="H27" i="1"/>
  <c r="I27" i="1" s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 s="1"/>
  <c r="J25" i="1"/>
  <c r="H25" i="1"/>
  <c r="I25" i="1" s="1"/>
  <c r="J24" i="1"/>
  <c r="H24" i="1"/>
  <c r="J23" i="1"/>
  <c r="H23" i="1"/>
  <c r="I23" i="1" s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1" i="1"/>
  <c r="H21" i="1"/>
  <c r="J20" i="1"/>
  <c r="H20" i="1"/>
  <c r="J19" i="1"/>
  <c r="J18" i="1" s="1"/>
  <c r="G18" i="1" s="1"/>
  <c r="H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I20" i="1" l="1"/>
  <c r="I21" i="1"/>
  <c r="H22" i="1"/>
  <c r="I22" i="1" s="1"/>
  <c r="J22" i="1"/>
  <c r="G22" i="1" s="1"/>
  <c r="H26" i="1"/>
  <c r="I26" i="1" s="1"/>
  <c r="H18" i="1"/>
  <c r="I18" i="1" s="1"/>
  <c r="I19" i="1"/>
  <c r="I24" i="1"/>
  <c r="C11" i="3"/>
  <c r="C23" i="3"/>
  <c r="C17" i="3"/>
</calcChain>
</file>

<file path=xl/sharedStrings.xml><?xml version="1.0" encoding="utf-8"?>
<sst xmlns="http://schemas.openxmlformats.org/spreadsheetml/2006/main" count="225" uniqueCount="104">
  <si>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</si>
  <si>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</si>
  <si>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</si>
  <si>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</si>
  <si>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</si>
  <si>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</si>
  <si>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</si>
  <si>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</si>
  <si>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</si>
  <si>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</si>
  <si>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</si>
  <si>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</si>
  <si>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</si>
  <si>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</si>
  <si>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</si>
  <si>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</si>
  <si>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</si>
  <si>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</si>
  <si>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</si>
  <si>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</si>
  <si>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</si>
  <si>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</si>
  <si>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</si>
  <si>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</si>
  <si>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</si>
  <si>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</si>
  <si>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</si>
  <si>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</si>
  <si>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</si>
  <si>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</si>
  <si>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</si>
  <si>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</si>
  <si>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</si>
  <si>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</si>
  <si>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</si>
  <si>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крыша</t>
  </si>
  <si>
    <t>лифты</t>
  </si>
  <si>
    <t>фасад</t>
  </si>
  <si>
    <t>ВИС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</si>
  <si>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</si>
  <si>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</si>
  <si>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</si>
  <si>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</si>
  <si>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</si>
  <si>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</si>
  <si>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</si>
  <si>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</si>
  <si>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</si>
  <si>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</si>
  <si>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</si>
  <si>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</si>
  <si>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</si>
  <si>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</si>
  <si>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</si>
  <si>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</si>
  <si>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</si>
  <si>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</si>
  <si>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</si>
  <si>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</si>
  <si>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</si>
  <si>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</si>
  <si>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</si>
  <si>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>РО</t>
  </si>
  <si>
    <t>УК</t>
  </si>
  <si>
    <t>Панельные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</si>
  <si>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</si>
  <si>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</si>
  <si>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</si>
  <si>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</si>
  <si>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</si>
  <si>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</si>
  <si>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</si>
  <si>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</si>
  <si>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</si>
  <si>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</si>
  <si>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</si>
  <si>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</si>
  <si>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</si>
  <si>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</si>
  <si>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</si>
  <si>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</si>
  <si>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</si>
  <si>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Итого по ЗАТО город Радужный  на 2020 гогд</t>
  </si>
  <si>
    <t>Итого по ЗАТО город Радужный  на 2021 год</t>
  </si>
  <si>
    <t>Итого по ЗАТО город Радужный  на 2022 год</t>
  </si>
  <si>
    <t>МУП "ЖКХ" ЗАТО г. Радужный</t>
  </si>
  <si>
    <t>МУП "ЖКХ" ЗАТО г. Радужный </t>
  </si>
  <si>
    <t>Итого по ЗАТО город Радужный  на 2020 год</t>
  </si>
  <si>
    <t>Приложение</t>
  </si>
  <si>
    <t>к постановлению администрации ЗАТО г. Радужный Владимирской области</t>
  </si>
  <si>
    <t>Зам. главы администрации города  по городскому хозяйству                                                                                                          А.В. Колуков</t>
  </si>
  <si>
    <t>Председатель МКУ "ГКМХ"                                                                                                                                                                В.А. Попов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</si>
  <si>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</si>
  <si>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Таблица №1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</si>
  <si>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</si>
  <si>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</si>
  <si>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</si>
  <si>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8(49254) 3 37 08</t>
  </si>
  <si>
    <t xml:space="preserve">Елена  Арсентьевна. Кондрашонок, </t>
  </si>
  <si>
    <t>Таблица № 3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</si>
  <si>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</si>
  <si>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>от  29.04.2019   № 607</t>
  </si>
  <si>
    <t>( в редакции постановления администрации ЗАТО г. Радужный Владимирской области от                                           29.04.2019   № 607)</t>
  </si>
  <si>
    <t>( в редакции постановления администрации ЗАТО г. Радужный Владимирской области    от 29.04.2019   № 607)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</si>
</sst>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36"/>
      <color theme="0"/>
      <name val="Times New Roman"/>
      <family val="1"/>
      <charset val="204"/>
    </font>
    <font>
      <sz val="36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 applyFill="1"/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8" fillId="0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4" fontId="12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9" fillId="0" borderId="0" xfId="0" applyFont="1"/>
    <xf numFmtId="0" fontId="6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textRotation="90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textRotation="90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textRotation="90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right" vertical="center" textRotation="90" wrapText="1"/>
    </xf>
    <xf numFmtId="0" fontId="12" fillId="0" borderId="1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horizontal="left" textRotation="90" wrapText="1"/>
    </xf>
    <xf numFmtId="0" fontId="1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2" fillId="0" borderId="6" xfId="2" applyFont="1" applyBorder="1" applyAlignment="1">
      <alignment wrapText="1"/>
    </xf>
    <xf numFmtId="0" fontId="2" fillId="0" borderId="5" xfId="2" applyFont="1" applyBorder="1" applyAlignment="1">
      <alignment wrapText="1"/>
    </xf>
    <xf numFmtId="0" fontId="2" fillId="0" borderId="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Fill="1" applyAlignment="1">
      <alignment horizontal="left"/>
    </xf>
  </cellXfs>
  <cellStyles count="3">
    <cellStyle name="Обычный" xfId="0" builtinId="0"/>
    <cellStyle name="Обычный 2" xfId="1"/>
    <cellStyle name="Обычный 4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37"/>
  <sheetViews>
    <sheetView tabSelected="1" topLeftCell="B19" zoomScale="50" zoomScaleNormal="50" workbookViewId="0">
      <selection activeCell="R36" sqref="R36"/>
    </sheetView>
  </sheetViews>
  <sheetFormatPr defaultColWidth="9.140625" defaultRowHeight="15" x14ac:dyDescent="0.25"/>
  <cols>
    <col min="1" max="1" width="0" style="1" hidden="1" customWidth="1"/>
    <col min="2" max="2" width="10.7109375" style="1" bestFit="1" customWidth="1"/>
    <col min="3" max="3" width="60.5703125" style="1" customWidth="1"/>
    <col min="4" max="9" width="0" style="1" hidden="1" customWidth="1"/>
    <col min="10" max="10" width="26.7109375" style="1" customWidth="1"/>
    <col min="11" max="11" width="21.5703125" style="1" customWidth="1"/>
    <col min="12" max="12" width="23.140625" style="1" customWidth="1"/>
    <col min="13" max="13" width="25.42578125" style="1" customWidth="1"/>
    <col min="14" max="14" width="22.42578125" style="1" customWidth="1"/>
    <col min="15" max="15" width="23.85546875" style="1" customWidth="1"/>
    <col min="16" max="16" width="12.7109375" style="1" customWidth="1"/>
    <col min="17" max="17" width="11.140625" style="1" customWidth="1"/>
    <col min="18" max="18" width="22.5703125" style="1" customWidth="1"/>
    <col min="19" max="19" width="15" style="1" customWidth="1"/>
    <col min="20" max="20" width="25.140625" style="1" customWidth="1"/>
    <col min="21" max="21" width="16.5703125" style="1" bestFit="1" customWidth="1"/>
    <col min="22" max="22" width="17.5703125" style="1" customWidth="1"/>
    <col min="23" max="23" width="19.28515625" style="1" customWidth="1"/>
    <col min="24" max="24" width="25" style="1" customWidth="1"/>
    <col min="25" max="25" width="13.140625" style="1" customWidth="1"/>
    <col min="26" max="26" width="18.85546875" style="1" customWidth="1"/>
    <col min="27" max="27" width="16.5703125" style="1" customWidth="1"/>
    <col min="28" max="28" width="27.28515625" style="1" customWidth="1"/>
    <col min="29" max="29" width="12" style="1" customWidth="1"/>
    <col min="30" max="31" width="9.42578125" style="1" bestFit="1" customWidth="1"/>
    <col min="32" max="32" width="17.28515625" style="1" customWidth="1"/>
    <col min="33" max="34" width="9.42578125" style="1" bestFit="1" customWidth="1"/>
    <col min="35" max="36" width="21.42578125" style="1" customWidth="1"/>
    <col min="37" max="37" width="15" style="1" customWidth="1"/>
    <col min="38" max="38" width="11.85546875" style="1" customWidth="1"/>
    <col min="39" max="40" width="9.5703125" style="1" bestFit="1" customWidth="1"/>
    <col min="41" max="53" width="0" style="1" hidden="1" customWidth="1"/>
    <col min="54" max="16384" width="9.140625" style="1"/>
  </cols>
  <sheetData>
    <row r="1" spans="2:41" ht="35.25" x14ac:dyDescent="0.5">
      <c r="AG1" s="53" t="s">
        <v>88</v>
      </c>
      <c r="AH1" s="53"/>
      <c r="AI1" s="53"/>
      <c r="AJ1" s="53"/>
      <c r="AK1" s="53"/>
      <c r="AL1" s="53"/>
      <c r="AM1" s="53"/>
      <c r="AN1" s="53"/>
    </row>
    <row r="2" spans="2:41" ht="99.75" customHeight="1" x14ac:dyDescent="0.25">
      <c r="AG2" s="54" t="s">
        <v>89</v>
      </c>
      <c r="AH2" s="54"/>
      <c r="AI2" s="54"/>
      <c r="AJ2" s="54"/>
      <c r="AK2" s="54"/>
      <c r="AL2" s="54"/>
      <c r="AM2" s="54"/>
      <c r="AN2" s="54"/>
    </row>
    <row r="3" spans="2:41" ht="63.75" customHeight="1" x14ac:dyDescent="0.5">
      <c r="AG3" s="55" t="s">
        <v>101</v>
      </c>
      <c r="AH3" s="55"/>
      <c r="AI3" s="55"/>
      <c r="AJ3" s="55"/>
      <c r="AK3" s="55"/>
      <c r="AL3" s="55"/>
      <c r="AM3" s="55"/>
      <c r="AN3" s="55"/>
    </row>
    <row r="8" spans="2:41" ht="195" customHeight="1" x14ac:dyDescent="0.25">
      <c r="B8" s="56" t="s">
        <v>92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</row>
    <row r="10" spans="2:41" s="15" customFormat="1" ht="26.25" x14ac:dyDescent="0.4">
      <c r="B10" s="48" t="s">
        <v>0</v>
      </c>
      <c r="C10" s="48" t="s">
        <v>1</v>
      </c>
      <c r="D10" s="58"/>
      <c r="E10" s="58"/>
      <c r="F10" s="48"/>
      <c r="G10" s="48"/>
      <c r="H10" s="16"/>
      <c r="I10" s="16"/>
      <c r="J10" s="50" t="s">
        <v>2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51" t="s">
        <v>3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2" t="s">
        <v>4</v>
      </c>
      <c r="AM10" s="52" t="s">
        <v>5</v>
      </c>
      <c r="AN10" s="52" t="s">
        <v>6</v>
      </c>
      <c r="AO10" s="17"/>
    </row>
    <row r="11" spans="2:41" s="15" customFormat="1" ht="26.25" x14ac:dyDescent="0.4">
      <c r="B11" s="48"/>
      <c r="C11" s="48"/>
      <c r="D11" s="59"/>
      <c r="E11" s="59"/>
      <c r="F11" s="48"/>
      <c r="G11" s="48"/>
      <c r="H11" s="16"/>
      <c r="I11" s="16"/>
      <c r="J11" s="50"/>
      <c r="K11" s="48" t="s">
        <v>7</v>
      </c>
      <c r="L11" s="48"/>
      <c r="M11" s="48"/>
      <c r="N11" s="48"/>
      <c r="O11" s="48"/>
      <c r="P11" s="48"/>
      <c r="Q11" s="48" t="s">
        <v>8</v>
      </c>
      <c r="R11" s="48"/>
      <c r="S11" s="48" t="s">
        <v>9</v>
      </c>
      <c r="T11" s="48"/>
      <c r="U11" s="48" t="s">
        <v>10</v>
      </c>
      <c r="V11" s="48"/>
      <c r="W11" s="48" t="s">
        <v>11</v>
      </c>
      <c r="X11" s="48"/>
      <c r="Y11" s="48" t="s">
        <v>12</v>
      </c>
      <c r="Z11" s="48"/>
      <c r="AA11" s="49" t="s">
        <v>13</v>
      </c>
      <c r="AB11" s="49" t="s">
        <v>14</v>
      </c>
      <c r="AC11" s="49" t="s">
        <v>15</v>
      </c>
      <c r="AD11" s="49" t="s">
        <v>16</v>
      </c>
      <c r="AE11" s="49" t="s">
        <v>17</v>
      </c>
      <c r="AF11" s="49" t="s">
        <v>18</v>
      </c>
      <c r="AG11" s="49" t="s">
        <v>19</v>
      </c>
      <c r="AH11" s="49" t="s">
        <v>20</v>
      </c>
      <c r="AI11" s="49" t="s">
        <v>21</v>
      </c>
      <c r="AJ11" s="47" t="s">
        <v>22</v>
      </c>
      <c r="AK11" s="49" t="s">
        <v>23</v>
      </c>
      <c r="AL11" s="52"/>
      <c r="AM11" s="52"/>
      <c r="AN11" s="52"/>
      <c r="AO11" s="17"/>
    </row>
    <row r="12" spans="2:41" s="15" customFormat="1" ht="18.75" customHeight="1" x14ac:dyDescent="0.4">
      <c r="B12" s="48"/>
      <c r="C12" s="48"/>
      <c r="D12" s="59"/>
      <c r="E12" s="59"/>
      <c r="F12" s="48"/>
      <c r="G12" s="48"/>
      <c r="H12" s="16"/>
      <c r="I12" s="16"/>
      <c r="J12" s="50"/>
      <c r="K12" s="52" t="s">
        <v>24</v>
      </c>
      <c r="L12" s="52" t="s">
        <v>25</v>
      </c>
      <c r="M12" s="52" t="s">
        <v>26</v>
      </c>
      <c r="N12" s="52" t="s">
        <v>27</v>
      </c>
      <c r="O12" s="52" t="s">
        <v>28</v>
      </c>
      <c r="P12" s="52" t="s">
        <v>29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9"/>
      <c r="AB12" s="49"/>
      <c r="AC12" s="49"/>
      <c r="AD12" s="49"/>
      <c r="AE12" s="49"/>
      <c r="AF12" s="49"/>
      <c r="AG12" s="49"/>
      <c r="AH12" s="49"/>
      <c r="AI12" s="49"/>
      <c r="AJ12" s="47"/>
      <c r="AK12" s="49"/>
      <c r="AL12" s="52"/>
      <c r="AM12" s="52"/>
      <c r="AN12" s="52"/>
      <c r="AO12" s="17"/>
    </row>
    <row r="13" spans="2:41" s="15" customFormat="1" ht="18.75" customHeight="1" x14ac:dyDescent="0.4">
      <c r="B13" s="48"/>
      <c r="C13" s="48"/>
      <c r="D13" s="59"/>
      <c r="E13" s="59"/>
      <c r="F13" s="48"/>
      <c r="G13" s="48"/>
      <c r="H13" s="16"/>
      <c r="I13" s="16"/>
      <c r="J13" s="50"/>
      <c r="K13" s="52"/>
      <c r="L13" s="52"/>
      <c r="M13" s="52"/>
      <c r="N13" s="52"/>
      <c r="O13" s="52"/>
      <c r="P13" s="52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9"/>
      <c r="AB13" s="49"/>
      <c r="AC13" s="49"/>
      <c r="AD13" s="49"/>
      <c r="AE13" s="49"/>
      <c r="AF13" s="49"/>
      <c r="AG13" s="49"/>
      <c r="AH13" s="49"/>
      <c r="AI13" s="49"/>
      <c r="AJ13" s="47"/>
      <c r="AK13" s="49"/>
      <c r="AL13" s="52"/>
      <c r="AM13" s="52"/>
      <c r="AN13" s="52"/>
      <c r="AO13" s="17"/>
    </row>
    <row r="14" spans="2:41" s="15" customFormat="1" ht="18.75" customHeight="1" x14ac:dyDescent="0.4">
      <c r="B14" s="48"/>
      <c r="C14" s="48"/>
      <c r="D14" s="59"/>
      <c r="E14" s="59"/>
      <c r="F14" s="48"/>
      <c r="G14" s="48"/>
      <c r="H14" s="16"/>
      <c r="I14" s="16"/>
      <c r="J14" s="50"/>
      <c r="K14" s="52"/>
      <c r="L14" s="52"/>
      <c r="M14" s="52"/>
      <c r="N14" s="52"/>
      <c r="O14" s="52"/>
      <c r="P14" s="52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  <c r="AB14" s="49"/>
      <c r="AC14" s="49"/>
      <c r="AD14" s="49"/>
      <c r="AE14" s="49"/>
      <c r="AF14" s="49"/>
      <c r="AG14" s="49"/>
      <c r="AH14" s="49"/>
      <c r="AI14" s="49"/>
      <c r="AJ14" s="47"/>
      <c r="AK14" s="49"/>
      <c r="AL14" s="52"/>
      <c r="AM14" s="52"/>
      <c r="AN14" s="52"/>
      <c r="AO14" s="17"/>
    </row>
    <row r="15" spans="2:41" s="15" customFormat="1" ht="207.75" customHeight="1" x14ac:dyDescent="0.4">
      <c r="B15" s="48"/>
      <c r="C15" s="48"/>
      <c r="D15" s="59"/>
      <c r="E15" s="59"/>
      <c r="F15" s="48"/>
      <c r="G15" s="48"/>
      <c r="H15" s="16"/>
      <c r="I15" s="16"/>
      <c r="J15" s="50"/>
      <c r="K15" s="52"/>
      <c r="L15" s="52"/>
      <c r="M15" s="52"/>
      <c r="N15" s="52"/>
      <c r="O15" s="52"/>
      <c r="P15" s="52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  <c r="AB15" s="49"/>
      <c r="AC15" s="49"/>
      <c r="AD15" s="49"/>
      <c r="AE15" s="49"/>
      <c r="AF15" s="49"/>
      <c r="AG15" s="49"/>
      <c r="AH15" s="49"/>
      <c r="AI15" s="49"/>
      <c r="AJ15" s="47"/>
      <c r="AK15" s="49"/>
      <c r="AL15" s="52"/>
      <c r="AM15" s="52"/>
      <c r="AN15" s="52"/>
      <c r="AO15" s="17"/>
    </row>
    <row r="16" spans="2:41" s="15" customFormat="1" ht="27.75" customHeight="1" x14ac:dyDescent="0.4">
      <c r="B16" s="57"/>
      <c r="C16" s="57"/>
      <c r="D16" s="60"/>
      <c r="E16" s="60"/>
      <c r="F16" s="48"/>
      <c r="G16" s="48"/>
      <c r="H16" s="16"/>
      <c r="I16" s="16"/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9" t="s">
        <v>31</v>
      </c>
      <c r="R16" s="16" t="s">
        <v>30</v>
      </c>
      <c r="S16" s="16" t="s">
        <v>32</v>
      </c>
      <c r="T16" s="16" t="s">
        <v>30</v>
      </c>
      <c r="U16" s="16" t="s">
        <v>32</v>
      </c>
      <c r="V16" s="16" t="s">
        <v>30</v>
      </c>
      <c r="W16" s="16" t="s">
        <v>32</v>
      </c>
      <c r="X16" s="16" t="s">
        <v>30</v>
      </c>
      <c r="Y16" s="16" t="s">
        <v>33</v>
      </c>
      <c r="Z16" s="16" t="s">
        <v>30</v>
      </c>
      <c r="AA16" s="16" t="s">
        <v>30</v>
      </c>
      <c r="AB16" s="20" t="s">
        <v>30</v>
      </c>
      <c r="AC16" s="16" t="s">
        <v>30</v>
      </c>
      <c r="AD16" s="16" t="s">
        <v>30</v>
      </c>
      <c r="AE16" s="18" t="s">
        <v>30</v>
      </c>
      <c r="AF16" s="16" t="s">
        <v>30</v>
      </c>
      <c r="AG16" s="16" t="s">
        <v>30</v>
      </c>
      <c r="AH16" s="16" t="s">
        <v>30</v>
      </c>
      <c r="AI16" s="16" t="s">
        <v>30</v>
      </c>
      <c r="AJ16" s="18" t="s">
        <v>30</v>
      </c>
      <c r="AK16" s="16" t="s">
        <v>30</v>
      </c>
      <c r="AL16" s="52"/>
      <c r="AM16" s="52"/>
      <c r="AN16" s="52"/>
      <c r="AO16" s="17"/>
    </row>
    <row r="17" spans="2:44" s="15" customFormat="1" ht="18" customHeight="1" x14ac:dyDescent="0.4">
      <c r="B17" s="16">
        <v>1</v>
      </c>
      <c r="C17" s="16">
        <v>2</v>
      </c>
      <c r="D17" s="16"/>
      <c r="E17" s="16"/>
      <c r="F17" s="16"/>
      <c r="G17" s="16"/>
      <c r="H17" s="16"/>
      <c r="I17" s="16"/>
      <c r="J17" s="16">
        <v>3</v>
      </c>
      <c r="K17" s="16">
        <v>4</v>
      </c>
      <c r="L17" s="16">
        <v>5</v>
      </c>
      <c r="M17" s="16">
        <v>6</v>
      </c>
      <c r="N17" s="16">
        <v>7</v>
      </c>
      <c r="O17" s="16">
        <v>8</v>
      </c>
      <c r="P17" s="16">
        <v>9</v>
      </c>
      <c r="Q17" s="19">
        <v>10</v>
      </c>
      <c r="R17" s="16">
        <v>11</v>
      </c>
      <c r="S17" s="16">
        <v>12</v>
      </c>
      <c r="T17" s="16">
        <v>13</v>
      </c>
      <c r="U17" s="16">
        <v>14</v>
      </c>
      <c r="V17" s="16">
        <v>15</v>
      </c>
      <c r="W17" s="16">
        <v>16</v>
      </c>
      <c r="X17" s="16">
        <v>17</v>
      </c>
      <c r="Y17" s="16">
        <v>18</v>
      </c>
      <c r="Z17" s="16">
        <v>19</v>
      </c>
      <c r="AA17" s="16">
        <v>20</v>
      </c>
      <c r="AB17" s="16">
        <v>21</v>
      </c>
      <c r="AC17" s="16">
        <v>22</v>
      </c>
      <c r="AD17" s="16">
        <v>23</v>
      </c>
      <c r="AE17" s="16">
        <v>24</v>
      </c>
      <c r="AF17" s="16">
        <v>25</v>
      </c>
      <c r="AG17" s="16">
        <v>26</v>
      </c>
      <c r="AH17" s="16">
        <v>27</v>
      </c>
      <c r="AI17" s="16">
        <v>28</v>
      </c>
      <c r="AJ17" s="16">
        <v>29</v>
      </c>
      <c r="AK17" s="16">
        <v>30</v>
      </c>
      <c r="AL17" s="16">
        <v>31</v>
      </c>
      <c r="AM17" s="16">
        <v>32</v>
      </c>
      <c r="AN17" s="16">
        <v>33</v>
      </c>
      <c r="AO17" s="17"/>
    </row>
    <row r="18" spans="2:44" s="21" customFormat="1" ht="45.75" x14ac:dyDescent="0.65">
      <c r="B18" s="43" t="s">
        <v>82</v>
      </c>
      <c r="C18" s="45"/>
      <c r="D18" s="22" t="e">
        <v>#N/A</v>
      </c>
      <c r="E18" s="22"/>
      <c r="F18" s="23">
        <v>21856214.649999999</v>
      </c>
      <c r="G18" s="23">
        <f>F18-J18</f>
        <v>0</v>
      </c>
      <c r="H18" s="24">
        <f t="shared" ref="H18:H28" si="0">K18+L18+M18+N18+O18+P18+R18+T18+V18+X18+Z18+AA18+AB18+AC18+AD18+AE18+AF18+AG18+AH18+AI18+AJ18+AK18</f>
        <v>21856214.650000002</v>
      </c>
      <c r="I18" s="24">
        <f t="shared" ref="I18:I28" si="1">H18-J18</f>
        <v>0</v>
      </c>
      <c r="J18" s="8">
        <f>SUM(J19:J21)</f>
        <v>21856214.649999999</v>
      </c>
      <c r="K18" s="8">
        <f t="shared" ref="K18:AK18" si="2">SUM(K19:K21)</f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  <c r="O18" s="8">
        <f t="shared" si="2"/>
        <v>0</v>
      </c>
      <c r="P18" s="8">
        <f t="shared" si="2"/>
        <v>0</v>
      </c>
      <c r="Q18" s="9">
        <f t="shared" si="2"/>
        <v>0</v>
      </c>
      <c r="R18" s="8">
        <f t="shared" si="2"/>
        <v>0</v>
      </c>
      <c r="S18" s="8">
        <f t="shared" si="2"/>
        <v>454.6</v>
      </c>
      <c r="T18" s="8">
        <f t="shared" si="2"/>
        <v>1084694.27</v>
      </c>
      <c r="U18" s="8">
        <f t="shared" si="2"/>
        <v>0</v>
      </c>
      <c r="V18" s="8">
        <f t="shared" si="2"/>
        <v>0</v>
      </c>
      <c r="W18" s="8">
        <f t="shared" si="2"/>
        <v>11118.4</v>
      </c>
      <c r="X18" s="8">
        <f t="shared" si="2"/>
        <v>19936206.870000001</v>
      </c>
      <c r="Y18" s="8">
        <f t="shared" si="2"/>
        <v>0</v>
      </c>
      <c r="Z18" s="8">
        <f t="shared" si="2"/>
        <v>0</v>
      </c>
      <c r="AA18" s="8">
        <f t="shared" si="2"/>
        <v>0</v>
      </c>
      <c r="AB18" s="8">
        <f t="shared" si="2"/>
        <v>0</v>
      </c>
      <c r="AC18" s="8">
        <f t="shared" si="2"/>
        <v>0</v>
      </c>
      <c r="AD18" s="8">
        <f t="shared" si="2"/>
        <v>0</v>
      </c>
      <c r="AE18" s="8">
        <f t="shared" si="2"/>
        <v>0</v>
      </c>
      <c r="AF18" s="8">
        <f t="shared" si="2"/>
        <v>0</v>
      </c>
      <c r="AG18" s="8">
        <f t="shared" si="2"/>
        <v>0</v>
      </c>
      <c r="AH18" s="8">
        <f t="shared" si="2"/>
        <v>0</v>
      </c>
      <c r="AI18" s="8">
        <f t="shared" si="2"/>
        <v>315313.51</v>
      </c>
      <c r="AJ18" s="8">
        <f t="shared" si="2"/>
        <v>520000</v>
      </c>
      <c r="AK18" s="8">
        <f t="shared" si="2"/>
        <v>0</v>
      </c>
      <c r="AL18" s="6" t="s">
        <v>34</v>
      </c>
      <c r="AM18" s="6" t="s">
        <v>34</v>
      </c>
      <c r="AN18" s="10" t="s">
        <v>34</v>
      </c>
    </row>
    <row r="19" spans="2:44" s="21" customFormat="1" ht="91.5" x14ac:dyDescent="0.65">
      <c r="B19" s="44">
        <v>1</v>
      </c>
      <c r="C19" s="46" t="s">
        <v>74</v>
      </c>
      <c r="D19" s="22">
        <v>0</v>
      </c>
      <c r="E19" s="22" t="s">
        <v>35</v>
      </c>
      <c r="F19" s="25"/>
      <c r="G19" s="25"/>
      <c r="H19" s="24">
        <f t="shared" si="0"/>
        <v>1220964.68</v>
      </c>
      <c r="I19" s="24">
        <f t="shared" si="1"/>
        <v>0</v>
      </c>
      <c r="J19" s="7">
        <f>K19+L19+M19+N19+O19+P19+R19+T19+V19+X19+Z19+AA19+AB19+AC19+AD19+AE19+AF19+AG19+AH19+AI19+AJ19+AK19</f>
        <v>1220964.68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v>0</v>
      </c>
      <c r="R19" s="7">
        <v>0</v>
      </c>
      <c r="S19" s="7">
        <v>454.6</v>
      </c>
      <c r="T19" s="7">
        <v>1084694.27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16270.41</v>
      </c>
      <c r="AJ19" s="7">
        <v>120000</v>
      </c>
      <c r="AK19" s="7">
        <v>0</v>
      </c>
      <c r="AL19" s="12">
        <v>2020</v>
      </c>
      <c r="AM19" s="12">
        <v>2020</v>
      </c>
      <c r="AN19" s="13">
        <v>2020</v>
      </c>
    </row>
    <row r="20" spans="2:44" s="21" customFormat="1" ht="91.5" x14ac:dyDescent="0.65">
      <c r="B20" s="44">
        <v>2</v>
      </c>
      <c r="C20" s="46" t="s">
        <v>75</v>
      </c>
      <c r="D20" s="22">
        <v>0</v>
      </c>
      <c r="E20" s="22" t="s">
        <v>37</v>
      </c>
      <c r="F20" s="25"/>
      <c r="G20" s="25"/>
      <c r="H20" s="24">
        <f t="shared" si="0"/>
        <v>6120000</v>
      </c>
      <c r="I20" s="24">
        <f t="shared" si="1"/>
        <v>0</v>
      </c>
      <c r="J20" s="7">
        <f>K20+L20+M20+N20+O20+P20+R20+T20+V20+X20+Z20+AA20+AB20+AC20+AD20+AE20+AF20+AG20+AH20+AI20+AJ20+AK20</f>
        <v>6120000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2522.4</v>
      </c>
      <c r="X20" s="7">
        <v>5832512.3200000003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87487.679999999993</v>
      </c>
      <c r="AJ20" s="7">
        <v>200000</v>
      </c>
      <c r="AK20" s="7">
        <v>0</v>
      </c>
      <c r="AL20" s="12">
        <v>2020</v>
      </c>
      <c r="AM20" s="12">
        <v>2020</v>
      </c>
      <c r="AN20" s="13">
        <v>2020</v>
      </c>
    </row>
    <row r="21" spans="2:44" s="21" customFormat="1" ht="91.5" x14ac:dyDescent="0.65">
      <c r="B21" s="44">
        <v>3</v>
      </c>
      <c r="C21" s="46" t="s">
        <v>76</v>
      </c>
      <c r="D21" s="22">
        <v>0</v>
      </c>
      <c r="E21" s="22" t="s">
        <v>37</v>
      </c>
      <c r="F21" s="25"/>
      <c r="G21" s="25"/>
      <c r="H21" s="24">
        <f t="shared" si="0"/>
        <v>14515249.970000001</v>
      </c>
      <c r="I21" s="24">
        <f t="shared" si="1"/>
        <v>0</v>
      </c>
      <c r="J21" s="7">
        <f>K21+L21+M21+N21+O21+P21+R21+T21+V21+X21+Z21+AA21+AB21+AC21+AD21+AE21+AF21+AG21+AH21+AI21+AJ21+AK21</f>
        <v>14515249.970000001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8596</v>
      </c>
      <c r="X21" s="7">
        <v>14103694.550000001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211555.42</v>
      </c>
      <c r="AJ21" s="7">
        <v>200000</v>
      </c>
      <c r="AK21" s="7">
        <v>0</v>
      </c>
      <c r="AL21" s="12">
        <v>2020</v>
      </c>
      <c r="AM21" s="12">
        <v>2020</v>
      </c>
      <c r="AN21" s="13">
        <v>2020</v>
      </c>
    </row>
    <row r="22" spans="2:44" s="21" customFormat="1" ht="45.75" x14ac:dyDescent="0.65">
      <c r="B22" s="43" t="s">
        <v>83</v>
      </c>
      <c r="C22" s="45"/>
      <c r="D22" s="22" t="e">
        <v>#N/A</v>
      </c>
      <c r="E22" s="22"/>
      <c r="F22" s="23">
        <v>21856214.649999999</v>
      </c>
      <c r="G22" s="23">
        <f>F22-J22</f>
        <v>0</v>
      </c>
      <c r="H22" s="24">
        <f t="shared" si="0"/>
        <v>21856214.649999999</v>
      </c>
      <c r="I22" s="24">
        <f t="shared" si="1"/>
        <v>0</v>
      </c>
      <c r="J22" s="8">
        <f>J23+J24+J25</f>
        <v>21856214.649999999</v>
      </c>
      <c r="K22" s="8">
        <f t="shared" ref="K22:AK22" si="3">K23+K24+K25</f>
        <v>601798.30000000005</v>
      </c>
      <c r="L22" s="8">
        <f t="shared" si="3"/>
        <v>1360064.57</v>
      </c>
      <c r="M22" s="8">
        <f t="shared" si="3"/>
        <v>1159210.95</v>
      </c>
      <c r="N22" s="8">
        <f t="shared" si="3"/>
        <v>1072260.3</v>
      </c>
      <c r="O22" s="8">
        <f t="shared" si="3"/>
        <v>2605699.19</v>
      </c>
      <c r="P22" s="8">
        <f t="shared" si="3"/>
        <v>0</v>
      </c>
      <c r="Q22" s="9">
        <f t="shared" si="3"/>
        <v>4</v>
      </c>
      <c r="R22" s="8">
        <f t="shared" si="3"/>
        <v>8742080.7899999991</v>
      </c>
      <c r="S22" s="8">
        <f t="shared" si="3"/>
        <v>0</v>
      </c>
      <c r="T22" s="8">
        <f t="shared" si="3"/>
        <v>0</v>
      </c>
      <c r="U22" s="8">
        <f t="shared" si="3"/>
        <v>0</v>
      </c>
      <c r="V22" s="8">
        <f t="shared" si="3"/>
        <v>0</v>
      </c>
      <c r="W22" s="8">
        <f t="shared" si="3"/>
        <v>2476.9</v>
      </c>
      <c r="X22" s="8">
        <f t="shared" si="3"/>
        <v>5381264.8700000001</v>
      </c>
      <c r="Y22" s="8">
        <f t="shared" si="3"/>
        <v>0</v>
      </c>
      <c r="Z22" s="8">
        <f t="shared" si="3"/>
        <v>0</v>
      </c>
      <c r="AA22" s="8">
        <f t="shared" si="3"/>
        <v>0</v>
      </c>
      <c r="AB22" s="8">
        <f t="shared" si="3"/>
        <v>0</v>
      </c>
      <c r="AC22" s="8">
        <f t="shared" si="3"/>
        <v>0</v>
      </c>
      <c r="AD22" s="8">
        <f t="shared" si="3"/>
        <v>0</v>
      </c>
      <c r="AE22" s="8">
        <f t="shared" si="3"/>
        <v>0</v>
      </c>
      <c r="AF22" s="8">
        <f t="shared" si="3"/>
        <v>0</v>
      </c>
      <c r="AG22" s="8">
        <f t="shared" si="3"/>
        <v>0</v>
      </c>
      <c r="AH22" s="8">
        <f t="shared" si="3"/>
        <v>0</v>
      </c>
      <c r="AI22" s="8">
        <f t="shared" si="3"/>
        <v>313835.68</v>
      </c>
      <c r="AJ22" s="8">
        <f t="shared" si="3"/>
        <v>620000</v>
      </c>
      <c r="AK22" s="8">
        <f t="shared" si="3"/>
        <v>0</v>
      </c>
      <c r="AL22" s="4" t="s">
        <v>34</v>
      </c>
      <c r="AM22" s="4" t="s">
        <v>34</v>
      </c>
      <c r="AN22" s="14" t="s">
        <v>34</v>
      </c>
    </row>
    <row r="23" spans="2:44" s="21" customFormat="1" ht="91.5" x14ac:dyDescent="0.65">
      <c r="B23" s="44">
        <v>1</v>
      </c>
      <c r="C23" s="46" t="s">
        <v>77</v>
      </c>
      <c r="D23" s="22">
        <v>0</v>
      </c>
      <c r="E23" s="22" t="s">
        <v>36</v>
      </c>
      <c r="F23" s="25"/>
      <c r="G23" s="25"/>
      <c r="H23" s="24">
        <f t="shared" si="0"/>
        <v>8993212</v>
      </c>
      <c r="I23" s="24">
        <f t="shared" si="1"/>
        <v>0</v>
      </c>
      <c r="J23" s="7">
        <f>K23+L23+M23+N23+O23+P23+R23+T23+V23+X23+Z23+AA23+AB23+AC23+AD23+AE23+AF23+AG23+AH23+AI23+AJ23+AK23</f>
        <v>8993212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v>4</v>
      </c>
      <c r="R23" s="7">
        <v>8742080.7899999991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131131.21</v>
      </c>
      <c r="AJ23" s="7">
        <v>120000</v>
      </c>
      <c r="AK23" s="7">
        <v>0</v>
      </c>
      <c r="AL23" s="12">
        <v>2021</v>
      </c>
      <c r="AM23" s="12">
        <v>2021</v>
      </c>
      <c r="AN23" s="13">
        <v>2021</v>
      </c>
    </row>
    <row r="24" spans="2:44" s="21" customFormat="1" ht="91.5" x14ac:dyDescent="0.65">
      <c r="B24" s="44">
        <v>2</v>
      </c>
      <c r="C24" s="46" t="s">
        <v>78</v>
      </c>
      <c r="D24" s="22">
        <v>0</v>
      </c>
      <c r="E24" s="22" t="s">
        <v>38</v>
      </c>
      <c r="F24" s="25"/>
      <c r="G24" s="25"/>
      <c r="H24" s="24">
        <f t="shared" si="0"/>
        <v>7201018.8100000005</v>
      </c>
      <c r="I24" s="24">
        <f t="shared" si="1"/>
        <v>0</v>
      </c>
      <c r="J24" s="7">
        <f>K24+L24+M24+N24+O24+P24+R24+T24+V24+X24+Z24+AA24+AB24+AC24+AD24+AE24+AF24+AG24+AH24+AI24+AJ24+AK24</f>
        <v>7201018.8100000005</v>
      </c>
      <c r="K24" s="7">
        <v>601798.30000000005</v>
      </c>
      <c r="L24" s="7">
        <v>1360064.57</v>
      </c>
      <c r="M24" s="7">
        <v>1159210.95</v>
      </c>
      <c r="N24" s="7">
        <v>1072260.3</v>
      </c>
      <c r="O24" s="7">
        <v>2605699.19</v>
      </c>
      <c r="P24" s="7">
        <v>0</v>
      </c>
      <c r="Q24" s="11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101985.5</v>
      </c>
      <c r="AJ24" s="7">
        <v>300000</v>
      </c>
      <c r="AK24" s="7">
        <v>0</v>
      </c>
      <c r="AL24" s="12">
        <v>2021</v>
      </c>
      <c r="AM24" s="12">
        <v>2021</v>
      </c>
      <c r="AN24" s="13">
        <v>2021</v>
      </c>
    </row>
    <row r="25" spans="2:44" s="21" customFormat="1" ht="91.5" x14ac:dyDescent="0.65">
      <c r="B25" s="44">
        <v>3</v>
      </c>
      <c r="C25" s="46" t="s">
        <v>79</v>
      </c>
      <c r="D25" s="22">
        <v>0</v>
      </c>
      <c r="E25" s="25" t="s">
        <v>37</v>
      </c>
      <c r="F25" s="25"/>
      <c r="G25" s="25"/>
      <c r="H25" s="24">
        <f t="shared" si="0"/>
        <v>5661983.8399999999</v>
      </c>
      <c r="I25" s="24">
        <f t="shared" si="1"/>
        <v>0</v>
      </c>
      <c r="J25" s="7">
        <f>K25+L25+M25+N25+O25+P25+R25+T25+V25+X25+Z25+AA25+AB25+AC25+AD25+AE25+AF25+AG25+AH25+AI25+AJ25+AK25</f>
        <v>5661983.8399999999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2476.9</v>
      </c>
      <c r="X25" s="7">
        <v>5381264.8700000001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80718.97</v>
      </c>
      <c r="AJ25" s="7">
        <v>200000</v>
      </c>
      <c r="AK25" s="7">
        <v>0</v>
      </c>
      <c r="AL25" s="12">
        <v>2021</v>
      </c>
      <c r="AM25" s="12">
        <v>2021</v>
      </c>
      <c r="AN25" s="13">
        <v>2021</v>
      </c>
    </row>
    <row r="26" spans="2:44" s="21" customFormat="1" ht="45.75" x14ac:dyDescent="0.65">
      <c r="B26" s="43" t="s">
        <v>84</v>
      </c>
      <c r="C26" s="45"/>
      <c r="D26" s="22" t="e">
        <v>#N/A</v>
      </c>
      <c r="E26" s="22"/>
      <c r="F26" s="23">
        <v>21856214.649999999</v>
      </c>
      <c r="G26" s="23">
        <f>F26-J26</f>
        <v>0</v>
      </c>
      <c r="H26" s="24">
        <f t="shared" si="0"/>
        <v>21856214.649999999</v>
      </c>
      <c r="I26" s="24">
        <f t="shared" si="1"/>
        <v>0</v>
      </c>
      <c r="J26" s="8">
        <f>J27+J28</f>
        <v>21856214.650000002</v>
      </c>
      <c r="K26" s="8">
        <f t="shared" ref="K26:AK26" si="4">K27+K28</f>
        <v>564251.4</v>
      </c>
      <c r="L26" s="8">
        <f t="shared" si="4"/>
        <v>1368969.5</v>
      </c>
      <c r="M26" s="8">
        <f t="shared" si="4"/>
        <v>1773880.4000000001</v>
      </c>
      <c r="N26" s="8">
        <f t="shared" si="4"/>
        <v>1005360.8</v>
      </c>
      <c r="O26" s="8">
        <f t="shared" si="4"/>
        <v>2430648.5</v>
      </c>
      <c r="P26" s="8">
        <f t="shared" si="4"/>
        <v>0</v>
      </c>
      <c r="Q26" s="9">
        <f t="shared" si="4"/>
        <v>0</v>
      </c>
      <c r="R26" s="8">
        <f t="shared" si="4"/>
        <v>0</v>
      </c>
      <c r="S26" s="8">
        <f t="shared" si="4"/>
        <v>0</v>
      </c>
      <c r="T26" s="8">
        <f t="shared" si="4"/>
        <v>0</v>
      </c>
      <c r="U26" s="8">
        <f t="shared" si="4"/>
        <v>0</v>
      </c>
      <c r="V26" s="8">
        <f t="shared" si="4"/>
        <v>0</v>
      </c>
      <c r="W26" s="8">
        <f t="shared" si="4"/>
        <v>7025.9</v>
      </c>
      <c r="X26" s="8">
        <f t="shared" si="4"/>
        <v>13897494.970000001</v>
      </c>
      <c r="Y26" s="8">
        <f t="shared" si="4"/>
        <v>0</v>
      </c>
      <c r="Z26" s="8">
        <f t="shared" si="4"/>
        <v>0</v>
      </c>
      <c r="AA26" s="8">
        <f t="shared" si="4"/>
        <v>0</v>
      </c>
      <c r="AB26" s="8">
        <f t="shared" si="4"/>
        <v>0</v>
      </c>
      <c r="AC26" s="8">
        <f t="shared" si="4"/>
        <v>0</v>
      </c>
      <c r="AD26" s="8">
        <f t="shared" si="4"/>
        <v>0</v>
      </c>
      <c r="AE26" s="8">
        <f t="shared" si="4"/>
        <v>0</v>
      </c>
      <c r="AF26" s="8">
        <f t="shared" si="4"/>
        <v>0</v>
      </c>
      <c r="AG26" s="8">
        <f t="shared" si="4"/>
        <v>0</v>
      </c>
      <c r="AH26" s="8">
        <f t="shared" si="4"/>
        <v>0</v>
      </c>
      <c r="AI26" s="8">
        <f t="shared" si="4"/>
        <v>315609.08</v>
      </c>
      <c r="AJ26" s="8">
        <f t="shared" si="4"/>
        <v>500000</v>
      </c>
      <c r="AK26" s="8">
        <f t="shared" si="4"/>
        <v>0</v>
      </c>
      <c r="AL26" s="4" t="s">
        <v>34</v>
      </c>
      <c r="AM26" s="4" t="s">
        <v>34</v>
      </c>
      <c r="AN26" s="14" t="s">
        <v>34</v>
      </c>
    </row>
    <row r="27" spans="2:44" s="21" customFormat="1" ht="91.5" x14ac:dyDescent="0.65">
      <c r="B27" s="44">
        <v>1</v>
      </c>
      <c r="C27" s="46" t="s">
        <v>80</v>
      </c>
      <c r="D27" s="22">
        <v>0</v>
      </c>
      <c r="E27" s="22" t="s">
        <v>38</v>
      </c>
      <c r="F27" s="25"/>
      <c r="G27" s="25"/>
      <c r="H27" s="24">
        <f t="shared" si="0"/>
        <v>7550257.2599999998</v>
      </c>
      <c r="I27" s="24">
        <f t="shared" si="1"/>
        <v>0</v>
      </c>
      <c r="J27" s="7">
        <f>K27+L27+N27+M27+O27+P27+R27+T27+V27+X27+Z27+AA27+AB27+AC27+AD27+AE27+AF27+AG27+AH27+AI27+AJ27+AK27</f>
        <v>7550257.2600000007</v>
      </c>
      <c r="K27" s="7">
        <v>564251.4</v>
      </c>
      <c r="L27" s="7">
        <v>1368969.5</v>
      </c>
      <c r="M27" s="7">
        <v>1773880.4000000001</v>
      </c>
      <c r="N27" s="7">
        <v>1005360.8</v>
      </c>
      <c r="O27" s="7">
        <v>2430648.5</v>
      </c>
      <c r="P27" s="7">
        <v>0</v>
      </c>
      <c r="Q27" s="11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107146.66</v>
      </c>
      <c r="AJ27" s="7">
        <v>300000</v>
      </c>
      <c r="AK27" s="7">
        <v>0</v>
      </c>
      <c r="AL27" s="12">
        <v>2022</v>
      </c>
      <c r="AM27" s="12">
        <v>2022</v>
      </c>
      <c r="AN27" s="13">
        <v>2022</v>
      </c>
    </row>
    <row r="28" spans="2:44" s="21" customFormat="1" ht="91.5" x14ac:dyDescent="0.65">
      <c r="B28" s="44">
        <v>2</v>
      </c>
      <c r="C28" s="46" t="s">
        <v>81</v>
      </c>
      <c r="D28" s="22">
        <v>0</v>
      </c>
      <c r="E28" s="25" t="s">
        <v>37</v>
      </c>
      <c r="F28" s="25"/>
      <c r="G28" s="25"/>
      <c r="H28" s="24">
        <f t="shared" si="0"/>
        <v>14305957.390000001</v>
      </c>
      <c r="I28" s="24">
        <f t="shared" si="1"/>
        <v>0</v>
      </c>
      <c r="J28" s="7">
        <f>K28+L28+N28+M28+O28+P28+R28+T28+V28+X28+Z28+AA28+AB28+AC28+AD28+AE28+AF28+AG28+AH28+AI28+AJ28+AK28</f>
        <v>14305957.390000001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7025.9</v>
      </c>
      <c r="X28" s="7">
        <v>13897494.970000001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208462.42</v>
      </c>
      <c r="AJ28" s="7">
        <v>200000</v>
      </c>
      <c r="AK28" s="7">
        <v>0</v>
      </c>
      <c r="AL28" s="12">
        <v>2022</v>
      </c>
      <c r="AM28" s="12">
        <v>2022</v>
      </c>
      <c r="AN28" s="13">
        <v>2022</v>
      </c>
    </row>
    <row r="31" spans="2:44" ht="45.75" x14ac:dyDescent="0.65">
      <c r="C31" s="80"/>
      <c r="D31" s="80"/>
      <c r="E31" s="80"/>
      <c r="F31" s="80"/>
      <c r="G31" s="80"/>
      <c r="H31" s="80"/>
      <c r="I31" s="80"/>
      <c r="J31" s="80"/>
      <c r="K31" s="81" t="s">
        <v>90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</row>
    <row r="32" spans="2:44" ht="46.5" x14ac:dyDescent="0.7">
      <c r="C32" s="80"/>
      <c r="D32" s="80"/>
      <c r="E32" s="80"/>
      <c r="F32" s="80"/>
      <c r="G32" s="80"/>
      <c r="H32" s="80"/>
      <c r="I32" s="80"/>
      <c r="J32" s="80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</row>
    <row r="33" spans="2:44" ht="46.5" x14ac:dyDescent="0.7">
      <c r="C33" s="80"/>
      <c r="D33" s="80"/>
      <c r="E33" s="80"/>
      <c r="F33" s="80"/>
      <c r="G33" s="80"/>
      <c r="H33" s="80"/>
      <c r="I33" s="80"/>
      <c r="J33" s="80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</row>
    <row r="34" spans="2:44" ht="45.75" x14ac:dyDescent="0.65">
      <c r="C34" s="80"/>
      <c r="D34" s="80"/>
      <c r="E34" s="80"/>
      <c r="F34" s="80"/>
      <c r="G34" s="80"/>
      <c r="H34" s="80"/>
      <c r="I34" s="80"/>
      <c r="J34" s="80"/>
      <c r="K34" s="81" t="s">
        <v>91</v>
      </c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</row>
    <row r="35" spans="2:44" ht="45.75" x14ac:dyDescent="0.65"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2:44" ht="45.75" x14ac:dyDescent="0.65">
      <c r="B36" s="15" t="s">
        <v>98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2:44" ht="45.75" x14ac:dyDescent="0.65">
      <c r="B37" s="42" t="s">
        <v>97</v>
      </c>
      <c r="M37" s="26"/>
      <c r="N37" s="26"/>
      <c r="O37" s="27"/>
      <c r="P37" s="5"/>
      <c r="Q37" s="17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</sheetData>
  <mergeCells count="41">
    <mergeCell ref="K34:AR34"/>
    <mergeCell ref="AG1:AN1"/>
    <mergeCell ref="AG2:AN2"/>
    <mergeCell ref="AG3:AN3"/>
    <mergeCell ref="B8:AN8"/>
    <mergeCell ref="G10:G16"/>
    <mergeCell ref="B10:B16"/>
    <mergeCell ref="C10:C16"/>
    <mergeCell ref="D10:D16"/>
    <mergeCell ref="E10:E16"/>
    <mergeCell ref="F10:F16"/>
    <mergeCell ref="AL10:AL16"/>
    <mergeCell ref="AM10:AM16"/>
    <mergeCell ref="AN10:AN16"/>
    <mergeCell ref="K11:P11"/>
    <mergeCell ref="S11:T15"/>
    <mergeCell ref="U11:V15"/>
    <mergeCell ref="AB11:AB15"/>
    <mergeCell ref="AC11:AC15"/>
    <mergeCell ref="K31:AR31"/>
    <mergeCell ref="J10:J15"/>
    <mergeCell ref="K10:Z10"/>
    <mergeCell ref="AA10:AK10"/>
    <mergeCell ref="AK11:AK15"/>
    <mergeCell ref="K12:K15"/>
    <mergeCell ref="L12:L15"/>
    <mergeCell ref="M12:M15"/>
    <mergeCell ref="N12:N15"/>
    <mergeCell ref="O12:O15"/>
    <mergeCell ref="P12:P15"/>
    <mergeCell ref="AE11:AE15"/>
    <mergeCell ref="AF11:AF15"/>
    <mergeCell ref="AG11:AG15"/>
    <mergeCell ref="AH11:AH15"/>
    <mergeCell ref="AI11:AI15"/>
    <mergeCell ref="Q11:R15"/>
    <mergeCell ref="AJ11:AJ15"/>
    <mergeCell ref="W11:X15"/>
    <mergeCell ref="Y11:Z15"/>
    <mergeCell ref="AA11:AA15"/>
    <mergeCell ref="AD11:AD15"/>
  </mergeCells>
  <pageMargins left="0.7" right="0.7" top="0.75" bottom="0.75" header="0.3" footer="0.3"/>
  <pageSetup paperSize="9" scale="2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opLeftCell="A4" zoomScale="53" zoomScaleNormal="53" workbookViewId="0">
      <selection activeCell="E32" sqref="E32"/>
    </sheetView>
  </sheetViews>
  <sheetFormatPr defaultRowHeight="15" x14ac:dyDescent="0.25"/>
  <cols>
    <col min="1" max="1" width="12.5703125" customWidth="1"/>
    <col min="2" max="2" width="66.28515625" customWidth="1"/>
    <col min="3" max="3" width="0" hidden="1" customWidth="1"/>
    <col min="4" max="4" width="15.85546875" customWidth="1"/>
    <col min="5" max="5" width="17.85546875" customWidth="1"/>
    <col min="6" max="6" width="35.5703125" customWidth="1"/>
    <col min="7" max="7" width="16.85546875" customWidth="1"/>
    <col min="8" max="8" width="17" customWidth="1"/>
    <col min="9" max="9" width="23.85546875" customWidth="1"/>
    <col min="10" max="10" width="22.5703125" customWidth="1"/>
    <col min="11" max="11" width="22.42578125" customWidth="1"/>
    <col min="12" max="12" width="18.85546875" customWidth="1"/>
    <col min="13" max="13" width="18" customWidth="1"/>
    <col min="14" max="14" width="19.140625" customWidth="1"/>
    <col min="15" max="15" width="64.28515625" customWidth="1"/>
    <col min="16" max="16" width="31.7109375" customWidth="1"/>
    <col min="17" max="17" width="18.140625" hidden="1" customWidth="1"/>
    <col min="18" max="18" width="23.7109375" hidden="1" customWidth="1"/>
    <col min="19" max="19" width="25.85546875" hidden="1" customWidth="1"/>
    <col min="20" max="20" width="26.28515625" customWidth="1"/>
    <col min="21" max="21" width="18.85546875" customWidth="1"/>
  </cols>
  <sheetData>
    <row r="1" spans="1:21" ht="31.5" x14ac:dyDescent="0.5">
      <c r="A1" s="1"/>
      <c r="B1" s="1"/>
      <c r="C1" s="1"/>
      <c r="D1" s="1"/>
      <c r="E1" s="69"/>
      <c r="F1" s="69"/>
      <c r="G1" s="1"/>
      <c r="H1" s="1"/>
      <c r="I1" s="1"/>
      <c r="J1" s="1"/>
      <c r="K1" s="28"/>
      <c r="L1" s="29"/>
      <c r="M1" s="71" t="s">
        <v>93</v>
      </c>
      <c r="N1" s="71"/>
      <c r="O1" s="71"/>
      <c r="P1" s="71"/>
      <c r="Q1" s="71"/>
      <c r="R1" s="71"/>
      <c r="S1" s="71"/>
      <c r="T1" s="71"/>
      <c r="U1" s="71"/>
    </row>
    <row r="2" spans="1:21" ht="15" customHeight="1" x14ac:dyDescent="0.25">
      <c r="A2" s="1"/>
      <c r="B2" s="1"/>
      <c r="C2" s="1"/>
      <c r="D2" s="1"/>
      <c r="E2" s="30"/>
      <c r="F2" s="1"/>
      <c r="G2" s="1"/>
      <c r="H2" s="1"/>
      <c r="I2" s="1"/>
      <c r="J2" s="1"/>
      <c r="K2" s="28"/>
      <c r="L2" s="29"/>
      <c r="M2" s="72" t="s">
        <v>96</v>
      </c>
      <c r="N2" s="72"/>
      <c r="O2" s="72"/>
      <c r="P2" s="72"/>
      <c r="Q2" s="72"/>
      <c r="R2" s="72"/>
      <c r="S2" s="72"/>
      <c r="T2" s="72"/>
      <c r="U2" s="72"/>
    </row>
    <row r="3" spans="1:21" ht="93" customHeight="1" x14ac:dyDescent="0.25">
      <c r="A3" s="1"/>
      <c r="B3" s="1"/>
      <c r="C3" s="1"/>
      <c r="D3" s="1"/>
      <c r="E3" s="30"/>
      <c r="F3" s="1"/>
      <c r="G3" s="1"/>
      <c r="H3" s="1"/>
      <c r="I3" s="1"/>
      <c r="J3" s="1"/>
      <c r="K3" s="28"/>
      <c r="L3" s="29"/>
      <c r="M3" s="72"/>
      <c r="N3" s="72"/>
      <c r="O3" s="72"/>
      <c r="P3" s="72"/>
      <c r="Q3" s="72"/>
      <c r="R3" s="72"/>
      <c r="S3" s="72"/>
      <c r="T3" s="72"/>
      <c r="U3" s="72"/>
    </row>
    <row r="4" spans="1:21" ht="129" customHeight="1" x14ac:dyDescent="0.25">
      <c r="A4" s="1"/>
      <c r="B4" s="1"/>
      <c r="C4" s="1"/>
      <c r="D4" s="1"/>
      <c r="E4" s="30"/>
      <c r="F4" s="1"/>
      <c r="G4" s="1"/>
      <c r="H4" s="1"/>
      <c r="I4" s="1"/>
      <c r="J4" s="1"/>
      <c r="K4" s="28"/>
      <c r="L4" s="29"/>
      <c r="M4" s="72" t="s">
        <v>103</v>
      </c>
      <c r="N4" s="72"/>
      <c r="O4" s="72"/>
      <c r="P4" s="72"/>
      <c r="Q4" s="72"/>
      <c r="R4" s="72"/>
      <c r="S4" s="72"/>
      <c r="T4" s="72"/>
      <c r="U4" s="72"/>
    </row>
    <row r="5" spans="1:21" ht="69.75" customHeight="1" x14ac:dyDescent="0.25">
      <c r="A5" s="70" t="s">
        <v>95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7" spans="1:21" ht="30.75" x14ac:dyDescent="0.25">
      <c r="A7" s="64" t="s">
        <v>0</v>
      </c>
      <c r="B7" s="64" t="s">
        <v>39</v>
      </c>
      <c r="C7" s="31"/>
      <c r="D7" s="64" t="s">
        <v>40</v>
      </c>
      <c r="E7" s="64"/>
      <c r="F7" s="63" t="s">
        <v>41</v>
      </c>
      <c r="G7" s="63" t="s">
        <v>42</v>
      </c>
      <c r="H7" s="63" t="s">
        <v>43</v>
      </c>
      <c r="I7" s="63" t="s">
        <v>44</v>
      </c>
      <c r="J7" s="64" t="s">
        <v>45</v>
      </c>
      <c r="K7" s="64"/>
      <c r="L7" s="66" t="s">
        <v>46</v>
      </c>
      <c r="M7" s="68" t="s">
        <v>47</v>
      </c>
      <c r="N7" s="68" t="s">
        <v>48</v>
      </c>
      <c r="O7" s="64" t="s">
        <v>49</v>
      </c>
      <c r="P7" s="62" t="s">
        <v>50</v>
      </c>
      <c r="Q7" s="62"/>
      <c r="R7" s="62"/>
      <c r="S7" s="62"/>
      <c r="T7" s="61" t="s">
        <v>51</v>
      </c>
      <c r="U7" s="61" t="s">
        <v>52</v>
      </c>
    </row>
    <row r="8" spans="1:21" ht="30.75" x14ac:dyDescent="0.25">
      <c r="A8" s="64"/>
      <c r="B8" s="64"/>
      <c r="C8" s="31"/>
      <c r="D8" s="63" t="s">
        <v>53</v>
      </c>
      <c r="E8" s="63" t="s">
        <v>54</v>
      </c>
      <c r="F8" s="64"/>
      <c r="G8" s="64"/>
      <c r="H8" s="64"/>
      <c r="I8" s="64"/>
      <c r="J8" s="63" t="s">
        <v>55</v>
      </c>
      <c r="K8" s="63" t="s">
        <v>56</v>
      </c>
      <c r="L8" s="67"/>
      <c r="M8" s="68"/>
      <c r="N8" s="68"/>
      <c r="O8" s="64"/>
      <c r="P8" s="61" t="s">
        <v>55</v>
      </c>
      <c r="Q8" s="61" t="s">
        <v>57</v>
      </c>
      <c r="R8" s="61" t="s">
        <v>58</v>
      </c>
      <c r="S8" s="61" t="s">
        <v>59</v>
      </c>
      <c r="T8" s="62"/>
      <c r="U8" s="62"/>
    </row>
    <row r="9" spans="1:21" ht="255.75" customHeight="1" x14ac:dyDescent="0.25">
      <c r="A9" s="64"/>
      <c r="B9" s="64"/>
      <c r="C9" s="31"/>
      <c r="D9" s="64"/>
      <c r="E9" s="64"/>
      <c r="F9" s="64"/>
      <c r="G9" s="64"/>
      <c r="H9" s="64"/>
      <c r="I9" s="64"/>
      <c r="J9" s="64"/>
      <c r="K9" s="64"/>
      <c r="L9" s="67"/>
      <c r="M9" s="68"/>
      <c r="N9" s="68"/>
      <c r="O9" s="64"/>
      <c r="P9" s="62"/>
      <c r="Q9" s="61"/>
      <c r="R9" s="61"/>
      <c r="S9" s="61"/>
      <c r="T9" s="62"/>
      <c r="U9" s="62"/>
    </row>
    <row r="10" spans="1:21" ht="30.75" x14ac:dyDescent="0.25">
      <c r="A10" s="65"/>
      <c r="B10" s="65"/>
      <c r="C10" s="32"/>
      <c r="D10" s="65"/>
      <c r="E10" s="65"/>
      <c r="F10" s="64"/>
      <c r="G10" s="65"/>
      <c r="H10" s="65"/>
      <c r="I10" s="32" t="s">
        <v>32</v>
      </c>
      <c r="J10" s="32" t="s">
        <v>32</v>
      </c>
      <c r="K10" s="32" t="s">
        <v>32</v>
      </c>
      <c r="L10" s="33" t="s">
        <v>60</v>
      </c>
      <c r="M10" s="68"/>
      <c r="N10" s="68"/>
      <c r="O10" s="65"/>
      <c r="P10" s="34" t="s">
        <v>30</v>
      </c>
      <c r="Q10" s="34" t="s">
        <v>30</v>
      </c>
      <c r="R10" s="34" t="s">
        <v>30</v>
      </c>
      <c r="S10" s="34" t="s">
        <v>30</v>
      </c>
      <c r="T10" s="34" t="s">
        <v>61</v>
      </c>
      <c r="U10" s="34" t="s">
        <v>61</v>
      </c>
    </row>
    <row r="11" spans="1:21" ht="30.75" x14ac:dyDescent="0.25">
      <c r="A11" s="32">
        <v>1</v>
      </c>
      <c r="B11" s="32">
        <v>2</v>
      </c>
      <c r="C11" s="32"/>
      <c r="D11" s="32">
        <v>3</v>
      </c>
      <c r="E11" s="32">
        <v>4</v>
      </c>
      <c r="F11" s="32">
        <v>5</v>
      </c>
      <c r="G11" s="32">
        <v>6</v>
      </c>
      <c r="H11" s="32">
        <v>7</v>
      </c>
      <c r="I11" s="32">
        <v>8</v>
      </c>
      <c r="J11" s="32">
        <v>9</v>
      </c>
      <c r="K11" s="32">
        <v>10</v>
      </c>
      <c r="L11" s="33">
        <v>11</v>
      </c>
      <c r="M11" s="32">
        <v>12</v>
      </c>
      <c r="N11" s="32">
        <v>13</v>
      </c>
      <c r="O11" s="32">
        <v>14</v>
      </c>
      <c r="P11" s="32">
        <v>15</v>
      </c>
      <c r="Q11" s="32">
        <v>16</v>
      </c>
      <c r="R11" s="32">
        <v>17</v>
      </c>
      <c r="S11" s="32">
        <v>18</v>
      </c>
      <c r="T11" s="32">
        <v>16</v>
      </c>
      <c r="U11" s="32">
        <v>17</v>
      </c>
    </row>
    <row r="12" spans="1:21" ht="30.75" x14ac:dyDescent="0.45">
      <c r="A12" s="35" t="s">
        <v>87</v>
      </c>
      <c r="B12" s="36"/>
      <c r="C12" s="35" t="e">
        <f t="shared" ref="C12:C22" si="0">VLOOKUP(B12,Z:AA,2,FALSE)</f>
        <v>#N/A</v>
      </c>
      <c r="D12" s="37" t="s">
        <v>34</v>
      </c>
      <c r="E12" s="37" t="s">
        <v>34</v>
      </c>
      <c r="F12" s="37" t="s">
        <v>34</v>
      </c>
      <c r="G12" s="37" t="s">
        <v>34</v>
      </c>
      <c r="H12" s="37" t="s">
        <v>34</v>
      </c>
      <c r="I12" s="38">
        <f>SUM(I13:I15)</f>
        <v>20728.599999999999</v>
      </c>
      <c r="J12" s="38">
        <f>SUM(J13:J15)</f>
        <v>18451.5</v>
      </c>
      <c r="K12" s="38">
        <f>SUM(K13:K15)</f>
        <v>17991.8</v>
      </c>
      <c r="L12" s="39">
        <f>SUM(L13:L15)</f>
        <v>859</v>
      </c>
      <c r="M12" s="37" t="s">
        <v>34</v>
      </c>
      <c r="N12" s="37" t="s">
        <v>34</v>
      </c>
      <c r="O12" s="37" t="s">
        <v>34</v>
      </c>
      <c r="P12" s="40">
        <v>21856214.649999999</v>
      </c>
      <c r="Q12" s="40">
        <v>0</v>
      </c>
      <c r="R12" s="40">
        <v>0</v>
      </c>
      <c r="S12" s="40">
        <f t="shared" ref="S12:S22" si="1">P12-Q12-R12</f>
        <v>21856214.649999999</v>
      </c>
      <c r="T12" s="40">
        <f t="shared" ref="T12:T22" si="2">P12/I12</f>
        <v>1054.398977740899</v>
      </c>
      <c r="U12" s="40">
        <f>MAX(U13:U15)</f>
        <v>4918.9088673064771</v>
      </c>
    </row>
    <row r="13" spans="1:21" ht="30.75" x14ac:dyDescent="0.45">
      <c r="A13" s="41">
        <v>1</v>
      </c>
      <c r="B13" s="35" t="s">
        <v>74</v>
      </c>
      <c r="C13" s="35" t="e">
        <f t="shared" si="0"/>
        <v>#N/A</v>
      </c>
      <c r="D13" s="37">
        <v>1976</v>
      </c>
      <c r="E13" s="37">
        <v>2016</v>
      </c>
      <c r="F13" s="37" t="s">
        <v>64</v>
      </c>
      <c r="G13" s="37">
        <v>14</v>
      </c>
      <c r="H13" s="37">
        <v>1</v>
      </c>
      <c r="I13" s="38">
        <v>4634.7</v>
      </c>
      <c r="J13" s="38">
        <v>4158.8</v>
      </c>
      <c r="K13" s="38">
        <v>3879.6</v>
      </c>
      <c r="L13" s="39">
        <v>198</v>
      </c>
      <c r="M13" s="37" t="s">
        <v>62</v>
      </c>
      <c r="N13" s="37" t="s">
        <v>63</v>
      </c>
      <c r="O13" s="37" t="s">
        <v>85</v>
      </c>
      <c r="P13" s="40">
        <v>1220964.68</v>
      </c>
      <c r="Q13" s="40">
        <v>0</v>
      </c>
      <c r="R13" s="40">
        <v>0</v>
      </c>
      <c r="S13" s="40">
        <f t="shared" si="1"/>
        <v>1220964.68</v>
      </c>
      <c r="T13" s="40">
        <f t="shared" si="2"/>
        <v>263.43985155457744</v>
      </c>
      <c r="U13" s="40">
        <v>592.97605368200743</v>
      </c>
    </row>
    <row r="14" spans="1:21" ht="30.75" x14ac:dyDescent="0.45">
      <c r="A14" s="41">
        <v>2</v>
      </c>
      <c r="B14" s="35" t="s">
        <v>75</v>
      </c>
      <c r="C14" s="35" t="e">
        <f t="shared" si="0"/>
        <v>#N/A</v>
      </c>
      <c r="D14" s="37">
        <v>1983</v>
      </c>
      <c r="E14" s="37">
        <v>2016</v>
      </c>
      <c r="F14" s="37" t="s">
        <v>64</v>
      </c>
      <c r="G14" s="37">
        <v>5</v>
      </c>
      <c r="H14" s="37">
        <v>5</v>
      </c>
      <c r="I14" s="38">
        <v>3913.2000000000003</v>
      </c>
      <c r="J14" s="38">
        <v>3443.4</v>
      </c>
      <c r="K14" s="38">
        <v>3334.1</v>
      </c>
      <c r="L14" s="39">
        <v>163</v>
      </c>
      <c r="M14" s="37" t="s">
        <v>62</v>
      </c>
      <c r="N14" s="37" t="s">
        <v>63</v>
      </c>
      <c r="O14" s="37" t="s">
        <v>85</v>
      </c>
      <c r="P14" s="40">
        <v>6120000</v>
      </c>
      <c r="Q14" s="40">
        <v>0</v>
      </c>
      <c r="R14" s="40">
        <v>0</v>
      </c>
      <c r="S14" s="40">
        <f t="shared" si="1"/>
        <v>6120000</v>
      </c>
      <c r="T14" s="40">
        <f t="shared" si="2"/>
        <v>1563.9374425022997</v>
      </c>
      <c r="U14" s="40">
        <v>4492.8976939589083</v>
      </c>
    </row>
    <row r="15" spans="1:21" ht="30.75" x14ac:dyDescent="0.45">
      <c r="A15" s="41">
        <v>3</v>
      </c>
      <c r="B15" s="35" t="s">
        <v>76</v>
      </c>
      <c r="C15" s="35" t="e">
        <f t="shared" si="0"/>
        <v>#N/A</v>
      </c>
      <c r="D15" s="37">
        <v>1980</v>
      </c>
      <c r="E15" s="37">
        <v>2015</v>
      </c>
      <c r="F15" s="37" t="s">
        <v>64</v>
      </c>
      <c r="G15" s="37">
        <v>9</v>
      </c>
      <c r="H15" s="37">
        <v>5</v>
      </c>
      <c r="I15" s="38">
        <v>12180.699999999999</v>
      </c>
      <c r="J15" s="38">
        <v>10849.3</v>
      </c>
      <c r="K15" s="38">
        <v>10778.1</v>
      </c>
      <c r="L15" s="39">
        <v>498</v>
      </c>
      <c r="M15" s="37" t="s">
        <v>62</v>
      </c>
      <c r="N15" s="37" t="s">
        <v>63</v>
      </c>
      <c r="O15" s="37" t="s">
        <v>85</v>
      </c>
      <c r="P15" s="40">
        <v>14515249.970000001</v>
      </c>
      <c r="Q15" s="40">
        <v>0</v>
      </c>
      <c r="R15" s="40">
        <v>0</v>
      </c>
      <c r="S15" s="40">
        <f t="shared" si="1"/>
        <v>14515249.970000001</v>
      </c>
      <c r="T15" s="40">
        <f t="shared" si="2"/>
        <v>1191.6597543655128</v>
      </c>
      <c r="U15" s="40">
        <v>4918.9088673064771</v>
      </c>
    </row>
    <row r="16" spans="1:21" ht="30.75" x14ac:dyDescent="0.45">
      <c r="A16" s="35" t="s">
        <v>83</v>
      </c>
      <c r="B16" s="36"/>
      <c r="C16" s="35" t="e">
        <f t="shared" si="0"/>
        <v>#N/A</v>
      </c>
      <c r="D16" s="37" t="s">
        <v>34</v>
      </c>
      <c r="E16" s="37" t="s">
        <v>34</v>
      </c>
      <c r="F16" s="37" t="s">
        <v>34</v>
      </c>
      <c r="G16" s="37" t="s">
        <v>34</v>
      </c>
      <c r="H16" s="37" t="s">
        <v>34</v>
      </c>
      <c r="I16" s="38">
        <f>SUM(I17:I19)</f>
        <v>16666.5</v>
      </c>
      <c r="J16" s="38">
        <f>SUM(J17:J19)</f>
        <v>14898</v>
      </c>
      <c r="K16" s="38">
        <f>SUM(K17:K19)</f>
        <v>14526.400000000001</v>
      </c>
      <c r="L16" s="39">
        <f>SUM(L17:L19)</f>
        <v>711</v>
      </c>
      <c r="M16" s="37" t="s">
        <v>34</v>
      </c>
      <c r="N16" s="37" t="s">
        <v>34</v>
      </c>
      <c r="O16" s="37" t="s">
        <v>34</v>
      </c>
      <c r="P16" s="40">
        <v>21856214.649999999</v>
      </c>
      <c r="Q16" s="40">
        <v>0</v>
      </c>
      <c r="R16" s="40">
        <v>0</v>
      </c>
      <c r="S16" s="40">
        <f t="shared" si="1"/>
        <v>21856214.649999999</v>
      </c>
      <c r="T16" s="40">
        <f t="shared" si="2"/>
        <v>1311.3859928599286</v>
      </c>
      <c r="U16" s="40">
        <f>MAX(U17:U19)</f>
        <v>4517.0099188927561</v>
      </c>
    </row>
    <row r="17" spans="1:21" ht="30.75" x14ac:dyDescent="0.45">
      <c r="A17" s="41">
        <v>1</v>
      </c>
      <c r="B17" s="35" t="s">
        <v>77</v>
      </c>
      <c r="C17" s="35" t="e">
        <f t="shared" si="0"/>
        <v>#N/A</v>
      </c>
      <c r="D17" s="37">
        <v>1982</v>
      </c>
      <c r="E17" s="37">
        <v>2015</v>
      </c>
      <c r="F17" s="37" t="s">
        <v>64</v>
      </c>
      <c r="G17" s="37">
        <v>9</v>
      </c>
      <c r="H17" s="37">
        <v>4</v>
      </c>
      <c r="I17" s="38">
        <v>8597</v>
      </c>
      <c r="J17" s="38">
        <v>7716.1</v>
      </c>
      <c r="K17" s="38">
        <v>7419.5</v>
      </c>
      <c r="L17" s="39">
        <v>358</v>
      </c>
      <c r="M17" s="37" t="s">
        <v>62</v>
      </c>
      <c r="N17" s="37" t="s">
        <v>63</v>
      </c>
      <c r="O17" s="37" t="s">
        <v>85</v>
      </c>
      <c r="P17" s="40">
        <v>8993212</v>
      </c>
      <c r="Q17" s="40">
        <v>0</v>
      </c>
      <c r="R17" s="40">
        <v>0</v>
      </c>
      <c r="S17" s="40">
        <f t="shared" si="1"/>
        <v>8993212</v>
      </c>
      <c r="T17" s="40">
        <f t="shared" si="2"/>
        <v>1046.0872397347912</v>
      </c>
      <c r="U17" s="40">
        <v>1046.0872397347912</v>
      </c>
    </row>
    <row r="18" spans="1:21" ht="30.75" x14ac:dyDescent="0.45">
      <c r="A18" s="41">
        <v>2</v>
      </c>
      <c r="B18" s="35" t="s">
        <v>78</v>
      </c>
      <c r="C18" s="35" t="e">
        <f t="shared" si="0"/>
        <v>#N/A</v>
      </c>
      <c r="D18" s="37">
        <v>1981</v>
      </c>
      <c r="E18" s="37">
        <v>2016</v>
      </c>
      <c r="F18" s="37" t="s">
        <v>64</v>
      </c>
      <c r="G18" s="37">
        <v>12</v>
      </c>
      <c r="H18" s="37">
        <v>1</v>
      </c>
      <c r="I18" s="38">
        <v>4247.3999999999996</v>
      </c>
      <c r="J18" s="38">
        <v>3822</v>
      </c>
      <c r="K18" s="38">
        <v>3807.6</v>
      </c>
      <c r="L18" s="39">
        <v>185</v>
      </c>
      <c r="M18" s="37" t="s">
        <v>62</v>
      </c>
      <c r="N18" s="37" t="s">
        <v>63</v>
      </c>
      <c r="O18" s="37" t="s">
        <v>86</v>
      </c>
      <c r="P18" s="40">
        <v>7201018.8100000005</v>
      </c>
      <c r="Q18" s="40">
        <v>0</v>
      </c>
      <c r="R18" s="40">
        <v>0</v>
      </c>
      <c r="S18" s="40">
        <f t="shared" si="1"/>
        <v>7201018.8100000005</v>
      </c>
      <c r="T18" s="40">
        <f t="shared" si="2"/>
        <v>1695.3945496068186</v>
      </c>
      <c r="U18" s="40">
        <v>3901.9300000000003</v>
      </c>
    </row>
    <row r="19" spans="1:21" ht="30.75" x14ac:dyDescent="0.45">
      <c r="A19" s="41">
        <v>3</v>
      </c>
      <c r="B19" s="35" t="s">
        <v>79</v>
      </c>
      <c r="C19" s="35" t="e">
        <f t="shared" si="0"/>
        <v>#N/A</v>
      </c>
      <c r="D19" s="37">
        <v>1973</v>
      </c>
      <c r="E19" s="37">
        <v>2017</v>
      </c>
      <c r="F19" s="37" t="s">
        <v>64</v>
      </c>
      <c r="G19" s="37">
        <v>5</v>
      </c>
      <c r="H19" s="37">
        <v>5</v>
      </c>
      <c r="I19" s="38">
        <v>3822.1</v>
      </c>
      <c r="J19" s="38">
        <v>3359.9</v>
      </c>
      <c r="K19" s="38">
        <v>3299.3</v>
      </c>
      <c r="L19" s="39">
        <v>168</v>
      </c>
      <c r="M19" s="37" t="s">
        <v>62</v>
      </c>
      <c r="N19" s="37" t="s">
        <v>63</v>
      </c>
      <c r="O19" s="37" t="s">
        <v>86</v>
      </c>
      <c r="P19" s="40">
        <v>5661983.8399999999</v>
      </c>
      <c r="Q19" s="40">
        <v>0</v>
      </c>
      <c r="R19" s="40">
        <v>0</v>
      </c>
      <c r="S19" s="40">
        <f t="shared" si="1"/>
        <v>5661983.8399999999</v>
      </c>
      <c r="T19" s="40">
        <f t="shared" si="2"/>
        <v>1481.3803511158787</v>
      </c>
      <c r="U19" s="40">
        <v>4517.0099188927561</v>
      </c>
    </row>
    <row r="20" spans="1:21" ht="30.75" x14ac:dyDescent="0.45">
      <c r="A20" s="35" t="s">
        <v>84</v>
      </c>
      <c r="B20" s="36"/>
      <c r="C20" s="35" t="e">
        <f t="shared" si="0"/>
        <v>#N/A</v>
      </c>
      <c r="D20" s="37" t="s">
        <v>34</v>
      </c>
      <c r="E20" s="37" t="s">
        <v>34</v>
      </c>
      <c r="F20" s="37" t="s">
        <v>34</v>
      </c>
      <c r="G20" s="37" t="s">
        <v>34</v>
      </c>
      <c r="H20" s="37" t="s">
        <v>34</v>
      </c>
      <c r="I20" s="38">
        <f>SUM(I21:I22)</f>
        <v>13712.7</v>
      </c>
      <c r="J20" s="38">
        <f t="shared" ref="J20:L20" si="3">SUM(J21:J22)</f>
        <v>12166.6</v>
      </c>
      <c r="K20" s="38">
        <f t="shared" si="3"/>
        <v>11718.300000000001</v>
      </c>
      <c r="L20" s="39">
        <f t="shared" si="3"/>
        <v>336</v>
      </c>
      <c r="M20" s="37" t="s">
        <v>34</v>
      </c>
      <c r="N20" s="37" t="s">
        <v>34</v>
      </c>
      <c r="O20" s="37" t="s">
        <v>34</v>
      </c>
      <c r="P20" s="40">
        <v>21856214.650000002</v>
      </c>
      <c r="Q20" s="40">
        <v>0</v>
      </c>
      <c r="R20" s="40">
        <v>0</v>
      </c>
      <c r="S20" s="40">
        <f t="shared" si="1"/>
        <v>21856214.650000002</v>
      </c>
      <c r="T20" s="40">
        <f t="shared" si="2"/>
        <v>1593.8666090558388</v>
      </c>
      <c r="U20" s="40">
        <f>MAX(U21:U22)</f>
        <v>5032.9237455165812</v>
      </c>
    </row>
    <row r="21" spans="1:21" ht="30.75" x14ac:dyDescent="0.45">
      <c r="A21" s="41">
        <v>1</v>
      </c>
      <c r="B21" s="35" t="s">
        <v>80</v>
      </c>
      <c r="C21" s="35" t="e">
        <f t="shared" si="0"/>
        <v>#N/A</v>
      </c>
      <c r="D21" s="37">
        <v>1981</v>
      </c>
      <c r="E21" s="37">
        <v>2016</v>
      </c>
      <c r="F21" s="37" t="s">
        <v>64</v>
      </c>
      <c r="G21" s="37">
        <v>5</v>
      </c>
      <c r="H21" s="37">
        <v>5</v>
      </c>
      <c r="I21" s="38">
        <v>3982.4</v>
      </c>
      <c r="J21" s="38">
        <v>3501.5</v>
      </c>
      <c r="K21" s="38">
        <v>3375.6</v>
      </c>
      <c r="L21" s="39">
        <v>162</v>
      </c>
      <c r="M21" s="37" t="s">
        <v>62</v>
      </c>
      <c r="N21" s="37" t="s">
        <v>63</v>
      </c>
      <c r="O21" s="37" t="s">
        <v>85</v>
      </c>
      <c r="P21" s="40">
        <v>7550257.2600000007</v>
      </c>
      <c r="Q21" s="40">
        <v>0</v>
      </c>
      <c r="R21" s="40">
        <v>0</v>
      </c>
      <c r="S21" s="40">
        <f t="shared" si="1"/>
        <v>7550257.2600000007</v>
      </c>
      <c r="T21" s="40">
        <f t="shared" si="2"/>
        <v>1895.906302732021</v>
      </c>
      <c r="U21" s="40">
        <v>3901.9300000000003</v>
      </c>
    </row>
    <row r="22" spans="1:21" ht="30.75" x14ac:dyDescent="0.45">
      <c r="A22" s="41">
        <v>2</v>
      </c>
      <c r="B22" s="35" t="s">
        <v>81</v>
      </c>
      <c r="C22" s="35" t="e">
        <f t="shared" si="0"/>
        <v>#N/A</v>
      </c>
      <c r="D22" s="37">
        <v>1999</v>
      </c>
      <c r="E22" s="37">
        <v>2016</v>
      </c>
      <c r="F22" s="37" t="s">
        <v>64</v>
      </c>
      <c r="G22" s="37">
        <v>9</v>
      </c>
      <c r="H22" s="37">
        <v>1</v>
      </c>
      <c r="I22" s="38">
        <v>9730.3000000000011</v>
      </c>
      <c r="J22" s="38">
        <v>8665.1</v>
      </c>
      <c r="K22" s="38">
        <v>8342.7000000000007</v>
      </c>
      <c r="L22" s="39">
        <v>174</v>
      </c>
      <c r="M22" s="37" t="s">
        <v>62</v>
      </c>
      <c r="N22" s="37" t="s">
        <v>63</v>
      </c>
      <c r="O22" s="37" t="s">
        <v>85</v>
      </c>
      <c r="P22" s="40">
        <v>14305957.390000001</v>
      </c>
      <c r="Q22" s="40">
        <v>0</v>
      </c>
      <c r="R22" s="40">
        <v>0</v>
      </c>
      <c r="S22" s="40">
        <f t="shared" si="1"/>
        <v>14305957.390000001</v>
      </c>
      <c r="T22" s="40">
        <f t="shared" si="2"/>
        <v>1470.248336639158</v>
      </c>
      <c r="U22" s="40">
        <v>5032.9237455165812</v>
      </c>
    </row>
    <row r="26" spans="1:21" ht="26.25" x14ac:dyDescent="0.4">
      <c r="A26" s="15" t="s">
        <v>98</v>
      </c>
    </row>
    <row r="27" spans="1:21" ht="26.25" x14ac:dyDescent="0.4">
      <c r="A27" s="42" t="s">
        <v>97</v>
      </c>
    </row>
  </sheetData>
  <mergeCells count="28">
    <mergeCell ref="E1:F1"/>
    <mergeCell ref="A5:U5"/>
    <mergeCell ref="M1:U1"/>
    <mergeCell ref="M2:U3"/>
    <mergeCell ref="M4:U4"/>
    <mergeCell ref="O7:O10"/>
    <mergeCell ref="A7:A10"/>
    <mergeCell ref="B7:B10"/>
    <mergeCell ref="D7:E7"/>
    <mergeCell ref="F7:F10"/>
    <mergeCell ref="G7:G10"/>
    <mergeCell ref="H7:H10"/>
    <mergeCell ref="S8:S9"/>
    <mergeCell ref="P7:S7"/>
    <mergeCell ref="T7:T9"/>
    <mergeCell ref="U7:U9"/>
    <mergeCell ref="D8:D10"/>
    <mergeCell ref="E8:E10"/>
    <mergeCell ref="J8:J9"/>
    <mergeCell ref="K8:K9"/>
    <mergeCell ref="P8:P9"/>
    <mergeCell ref="Q8:Q9"/>
    <mergeCell ref="R8:R9"/>
    <mergeCell ref="I7:I9"/>
    <mergeCell ref="J7:K7"/>
    <mergeCell ref="L7:L9"/>
    <mergeCell ref="M7:M10"/>
    <mergeCell ref="N7:N10"/>
  </mergeCells>
  <pageMargins left="0.7" right="0.7" top="0.75" bottom="0.75" header="0.3" footer="0.3"/>
  <pageSetup paperSize="9" scale="2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zoomScale="80" zoomScaleNormal="80" workbookViewId="0">
      <selection activeCell="B3" sqref="B3:C3"/>
    </sheetView>
  </sheetViews>
  <sheetFormatPr defaultRowHeight="15" x14ac:dyDescent="0.25"/>
  <cols>
    <col min="1" max="1" width="22.28515625" customWidth="1"/>
    <col min="2" max="2" width="33.85546875" customWidth="1"/>
    <col min="3" max="3" width="30.85546875" customWidth="1"/>
  </cols>
  <sheetData>
    <row r="1" spans="1:3" ht="18.75" x14ac:dyDescent="0.25">
      <c r="B1" s="77" t="s">
        <v>99</v>
      </c>
      <c r="C1" s="77"/>
    </row>
    <row r="2" spans="1:3" ht="105.75" customHeight="1" x14ac:dyDescent="0.25">
      <c r="B2" s="77" t="s">
        <v>94</v>
      </c>
      <c r="C2" s="77"/>
    </row>
    <row r="3" spans="1:3" ht="84" customHeight="1" x14ac:dyDescent="0.25">
      <c r="B3" s="78" t="s">
        <v>102</v>
      </c>
      <c r="C3" s="78"/>
    </row>
    <row r="5" spans="1:3" ht="107.25" customHeight="1" x14ac:dyDescent="0.25">
      <c r="A5" s="79" t="s">
        <v>100</v>
      </c>
      <c r="B5" s="79"/>
      <c r="C5" s="79"/>
    </row>
    <row r="6" spans="1:3" ht="37.5" x14ac:dyDescent="0.25">
      <c r="A6" s="75" t="s">
        <v>65</v>
      </c>
      <c r="B6" s="76"/>
      <c r="C6" s="2" t="s">
        <v>66</v>
      </c>
    </row>
    <row r="7" spans="1:3" ht="18.75" x14ac:dyDescent="0.3">
      <c r="A7" s="73" t="s">
        <v>67</v>
      </c>
      <c r="B7" s="74"/>
      <c r="C7" s="3">
        <v>21856214.649999999</v>
      </c>
    </row>
    <row r="8" spans="1:3" ht="18.75" x14ac:dyDescent="0.3">
      <c r="A8" s="73" t="s">
        <v>68</v>
      </c>
      <c r="B8" s="74"/>
      <c r="C8" s="3">
        <v>0</v>
      </c>
    </row>
    <row r="9" spans="1:3" ht="18.75" x14ac:dyDescent="0.3">
      <c r="A9" s="73" t="s">
        <v>69</v>
      </c>
      <c r="B9" s="74"/>
      <c r="C9" s="3">
        <v>0</v>
      </c>
    </row>
    <row r="10" spans="1:3" ht="18.75" x14ac:dyDescent="0.3">
      <c r="A10" s="73" t="s">
        <v>70</v>
      </c>
      <c r="B10" s="74"/>
      <c r="C10" s="3">
        <v>0</v>
      </c>
    </row>
    <row r="11" spans="1:3" ht="18.75" x14ac:dyDescent="0.3">
      <c r="A11" s="73" t="s">
        <v>71</v>
      </c>
      <c r="B11" s="74"/>
      <c r="C11" s="3">
        <f>C7-C8-C9-C10</f>
        <v>21856214.649999999</v>
      </c>
    </row>
    <row r="12" spans="1:3" ht="37.5" x14ac:dyDescent="0.25">
      <c r="A12" s="75" t="s">
        <v>65</v>
      </c>
      <c r="B12" s="76"/>
      <c r="C12" s="2" t="s">
        <v>72</v>
      </c>
    </row>
    <row r="13" spans="1:3" ht="18.75" x14ac:dyDescent="0.3">
      <c r="A13" s="73" t="s">
        <v>67</v>
      </c>
      <c r="B13" s="74"/>
      <c r="C13" s="3">
        <v>21856214.649999999</v>
      </c>
    </row>
    <row r="14" spans="1:3" ht="18.75" x14ac:dyDescent="0.3">
      <c r="A14" s="73" t="s">
        <v>68</v>
      </c>
      <c r="B14" s="74"/>
      <c r="C14" s="3">
        <v>0</v>
      </c>
    </row>
    <row r="15" spans="1:3" ht="18.75" x14ac:dyDescent="0.3">
      <c r="A15" s="73" t="s">
        <v>69</v>
      </c>
      <c r="B15" s="74"/>
      <c r="C15" s="3">
        <v>0</v>
      </c>
    </row>
    <row r="16" spans="1:3" ht="18.75" x14ac:dyDescent="0.3">
      <c r="A16" s="73" t="s">
        <v>70</v>
      </c>
      <c r="B16" s="74"/>
      <c r="C16" s="3">
        <v>0</v>
      </c>
    </row>
    <row r="17" spans="1:3" ht="18.75" x14ac:dyDescent="0.3">
      <c r="A17" s="73" t="s">
        <v>71</v>
      </c>
      <c r="B17" s="74"/>
      <c r="C17" s="3">
        <f>C13-C14-C15-C16</f>
        <v>21856214.649999999</v>
      </c>
    </row>
    <row r="18" spans="1:3" ht="37.5" x14ac:dyDescent="0.25">
      <c r="A18" s="75" t="s">
        <v>65</v>
      </c>
      <c r="B18" s="76"/>
      <c r="C18" s="2" t="s">
        <v>73</v>
      </c>
    </row>
    <row r="19" spans="1:3" ht="18.75" x14ac:dyDescent="0.3">
      <c r="A19" s="73" t="s">
        <v>67</v>
      </c>
      <c r="B19" s="74"/>
      <c r="C19" s="3">
        <v>21856214.650000002</v>
      </c>
    </row>
    <row r="20" spans="1:3" ht="18.75" x14ac:dyDescent="0.3">
      <c r="A20" s="73" t="s">
        <v>68</v>
      </c>
      <c r="B20" s="74"/>
      <c r="C20" s="3">
        <v>0</v>
      </c>
    </row>
    <row r="21" spans="1:3" ht="18.75" x14ac:dyDescent="0.3">
      <c r="A21" s="73" t="s">
        <v>69</v>
      </c>
      <c r="B21" s="74"/>
      <c r="C21" s="3">
        <v>0</v>
      </c>
    </row>
    <row r="22" spans="1:3" ht="18.75" x14ac:dyDescent="0.3">
      <c r="A22" s="73" t="s">
        <v>70</v>
      </c>
      <c r="B22" s="74"/>
      <c r="C22" s="3">
        <v>0</v>
      </c>
    </row>
    <row r="23" spans="1:3" ht="18.75" x14ac:dyDescent="0.3">
      <c r="A23" s="73" t="s">
        <v>71</v>
      </c>
      <c r="B23" s="74"/>
      <c r="C23" s="3">
        <f>C19-C20-C21-C22</f>
        <v>21856214.650000002</v>
      </c>
    </row>
  </sheetData>
  <mergeCells count="22">
    <mergeCell ref="B1:C1"/>
    <mergeCell ref="B2:C2"/>
    <mergeCell ref="B3:C3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23:B23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p_0607_1</vt:lpstr>
      <vt:lpstr>p_0607_2</vt:lpstr>
      <vt:lpstr>p_0607_3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2019-04-26T05:55:56Z</cp:lastPrinted>
  <dcterms:created xsi:type="dcterms:W3CDTF">2019-04-23T11:05:34Z</dcterms:created>
  <dcterms:modified xsi:type="dcterms:W3CDTF">2019-04-30T05:57:45Z</dcterms:modified>
</cp:coreProperties>
</file>