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5" windowWidth="14805" windowHeight="783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N12" i="1" l="1"/>
  <c r="J13" i="1" l="1"/>
  <c r="J12" i="1"/>
  <c r="M13" i="1"/>
  <c r="M12" i="1"/>
  <c r="H13" i="1"/>
  <c r="H12" i="1"/>
  <c r="F13" i="1"/>
  <c r="F12" i="1"/>
  <c r="D13" i="1"/>
  <c r="D12" i="1"/>
  <c r="N13" i="1" l="1"/>
  <c r="O13" i="1" l="1"/>
  <c r="O12" i="1"/>
</calcChain>
</file>

<file path=xl/sharedStrings.xml><?xml version="1.0" encoding="utf-8"?>
<sst xmlns="http://schemas.openxmlformats.org/spreadsheetml/2006/main" count="43" uniqueCount="36">
  <si>
    <t>Стоимость 1 м3  с НДС по двухкомпонентному тарифу: по стоимости теплоэнергии  и  х/воды</t>
  </si>
  <si>
    <t>Гкал.</t>
  </si>
  <si>
    <t>тыс.квт/час.</t>
  </si>
  <si>
    <t>м3</t>
  </si>
  <si>
    <t>т.м3</t>
  </si>
  <si>
    <t>Потребитель  коммунальной услуги</t>
  </si>
  <si>
    <t>Всего  начисления за год</t>
  </si>
  <si>
    <t>тыс. руб.</t>
  </si>
  <si>
    <t>Всего  начисления за месяц</t>
  </si>
  <si>
    <t>16=гр.15/12</t>
  </si>
  <si>
    <t>Электроэнергия, на год</t>
  </si>
  <si>
    <t>Холодная вода, на год</t>
  </si>
  <si>
    <t xml:space="preserve">    Газ, на год  </t>
  </si>
  <si>
    <t xml:space="preserve">    Теплоэнергия , на год     </t>
  </si>
  <si>
    <t xml:space="preserve">Приложение </t>
  </si>
  <si>
    <t>И. В. Лушникова, 3 42 95</t>
  </si>
  <si>
    <t>руб.</t>
  </si>
  <si>
    <t>№      п/п</t>
  </si>
  <si>
    <t xml:space="preserve"> Цена  с НДС   с 01.01.2015 г. -27,21 руб., с 01.07.2015 г. - 34,88  руб.  (Постановление  департамента цен и тарифов от 30.11.2015 г. №49/35)    </t>
  </si>
  <si>
    <t>Расчет начислений на годовой объем потребления   по ценам 1 полугодия ( с 01.01.2016г. по 30.06.2016 г.)</t>
  </si>
  <si>
    <t>Расчет начислений на годовой объем потребления по ценам 2 полугодия ( с 01.07.2016 г. по 31.12.2016г.)</t>
  </si>
  <si>
    <t>Население,  проживающее в многоквартирных домах   муниципального образования ЗАТО г. Радужный (объемы коммунальных услуг  определены в соответствии с объемами, отпущенными населению ЗАО "Радугаэнерго": статистическая форма № 22-ЖКХ (сводная)  "Сведения  о работе жилищно-коммунальных организаций в условиях реформы" за январь-декабрь 2015 г.  ЗАТО г. Радужный):</t>
  </si>
  <si>
    <t xml:space="preserve">Расчет начислений за энергоресурсы  населению в 2016 году ,  в соответствии с объемами, отпущенными населению ЗАО "Радугаэнерго" в 2015 году                                                                                                                                             </t>
  </si>
  <si>
    <t>к расчету размера максимальной суммы для оплаты  в качестве содействия в своевременной оплате за энергоресурсы управляющим организациям  в месяц  в 2016 году</t>
  </si>
  <si>
    <t xml:space="preserve">Горячее водоснабжение, год    </t>
  </si>
  <si>
    <t>Компонент холодная  вода                    Цена  с НДС   с 01.01.2015 г. -27,21 руб., с 01.07.2015 г. - 34,88  руб.</t>
  </si>
  <si>
    <t>Компонент тепловая энергия  на подогрев                             Цена   с НДС (стоим.1Гкал. с НДС:  с 01.01.2015 г. - 1861,72  руб., с 01.07.2015 - 1982,73</t>
  </si>
  <si>
    <t xml:space="preserve">Цена   с НДС (стоим.1Гкал. с НДС:  с 01.01.2015 г. - 1861,72  руб., с 01.07.2015 - 1982,73 </t>
  </si>
  <si>
    <r>
      <t>Цена с НДС за 1 кВт.час: для МКД с газ.плитами: с 1.01.2016 г.соц.норма - 3,78руб.; сверх нормы  - 4,47 руб.; с 01.07.2016 г. - соц.норма - 4,05 руб.</t>
    </r>
    <r>
      <rPr>
        <u/>
        <sz val="12"/>
        <rFont val="Times New Roman"/>
        <family val="1"/>
        <charset val="204"/>
      </rPr>
      <t xml:space="preserve">; </t>
    </r>
    <r>
      <rPr>
        <sz val="12"/>
        <rFont val="Times New Roman"/>
        <family val="1"/>
        <charset val="204"/>
      </rPr>
      <t>сверх нормы - 4,80 руб.; для МКД с электроплитами: с 01.01.2016 г.соц.норма - 2,65 руб.;  сверх нормы 3,13 руб.; с 01.07.2016 г. соц.норма - 2,84 руб.; сверх нормы - 3,36 руб.,    (Потребление проживающими в МКД с электроплитами составляет  около  30% от всего потребления населением электроэнергии)</t>
    </r>
  </si>
  <si>
    <t xml:space="preserve">Стоим.1м3 с НДС: 4,98руб. </t>
  </si>
  <si>
    <t xml:space="preserve">Постановление департамента цен и тарифов от 30.11.2015 № 49/168      </t>
  </si>
  <si>
    <t>Постановление  департамента цен и тарифов администрации области   от  25.12.2015 № 54/4</t>
  </si>
  <si>
    <t xml:space="preserve">Постановление  департамента цен и тарифов от 30.11.2015 г. №49/35    </t>
  </si>
  <si>
    <t xml:space="preserve">Постановление  департамента цен и тарифов от 16.04.15 г. №12/2 ( в редакции от 07.05.2015 № 14/3)    
</t>
  </si>
  <si>
    <t xml:space="preserve">Постановление  департамента цен и тарифов от 30.11.2015 г. №49/169  </t>
  </si>
  <si>
    <t xml:space="preserve">  (статистическая форма № 22-ЖКХ (сводная)  "Сведения  о работе жилищно-коммунальных организаций в условиях реформы" за январь-декабрь 2015 г.  ЗАТО г. Радужный Владимирской области)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</si>
</sst>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#,##0.000"/>
  </numFmts>
  <fonts count="16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2" xfId="0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165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166" fontId="2" fillId="0" borderId="2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4" fillId="0" borderId="8" xfId="0" applyFont="1" applyBorder="1" applyAlignment="1">
      <alignment horizontal="center"/>
    </xf>
    <xf numFmtId="2" fontId="2" fillId="0" borderId="3" xfId="0" applyNumberFormat="1" applyFont="1" applyFill="1" applyBorder="1" applyAlignment="1">
      <alignment horizontal="center" vertical="center"/>
    </xf>
    <xf numFmtId="0" fontId="0" fillId="0" borderId="7" xfId="0" applyBorder="1"/>
    <xf numFmtId="0" fontId="6" fillId="0" borderId="0" xfId="0" applyFont="1"/>
    <xf numFmtId="0" fontId="6" fillId="0" borderId="1" xfId="0" applyFont="1" applyBorder="1"/>
    <xf numFmtId="4" fontId="7" fillId="0" borderId="1" xfId="0" applyNumberFormat="1" applyFont="1" applyBorder="1"/>
    <xf numFmtId="4" fontId="8" fillId="0" borderId="2" xfId="0" applyNumberFormat="1" applyFont="1" applyFill="1" applyBorder="1" applyAlignment="1">
      <alignment horizontal="center" wrapText="1"/>
    </xf>
    <xf numFmtId="165" fontId="9" fillId="0" borderId="2" xfId="0" applyNumberFormat="1" applyFont="1" applyFill="1" applyBorder="1" applyAlignment="1">
      <alignment horizontal="center" wrapText="1"/>
    </xf>
    <xf numFmtId="4" fontId="7" fillId="0" borderId="7" xfId="0" applyNumberFormat="1" applyFont="1" applyBorder="1"/>
    <xf numFmtId="0" fontId="0" fillId="0" borderId="1" xfId="0" applyBorder="1" applyAlignment="1">
      <alignment horizontal="center"/>
    </xf>
    <xf numFmtId="4" fontId="11" fillId="0" borderId="1" xfId="0" applyNumberFormat="1" applyFont="1" applyBorder="1"/>
    <xf numFmtId="4" fontId="12" fillId="0" borderId="1" xfId="0" applyNumberFormat="1" applyFont="1" applyBorder="1"/>
    <xf numFmtId="2" fontId="5" fillId="0" borderId="10" xfId="0" applyNumberFormat="1" applyFont="1" applyBorder="1" applyAlignment="1">
      <alignment horizontal="center" vertical="top" wrapText="1"/>
    </xf>
    <xf numFmtId="2" fontId="5" fillId="0" borderId="18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165" fontId="15" fillId="0" borderId="2" xfId="0" applyNumberFormat="1" applyFont="1" applyFill="1" applyBorder="1" applyAlignment="1">
      <alignment horizontal="center" wrapText="1"/>
    </xf>
    <xf numFmtId="4" fontId="15" fillId="0" borderId="2" xfId="0" applyNumberFormat="1" applyFont="1" applyFill="1" applyBorder="1" applyAlignment="1">
      <alignment horizontal="center" wrapText="1"/>
    </xf>
    <xf numFmtId="4" fontId="11" fillId="0" borderId="7" xfId="0" applyNumberFormat="1" applyFont="1" applyBorder="1"/>
    <xf numFmtId="0" fontId="11" fillId="0" borderId="0" xfId="0" applyFont="1" applyAlignment="1">
      <alignment horizontal="center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14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2" fontId="5" fillId="0" borderId="14" xfId="0" applyNumberFormat="1" applyFont="1" applyBorder="1" applyAlignment="1">
      <alignment horizontal="center" vertical="top" wrapText="1"/>
    </xf>
    <xf numFmtId="2" fontId="5" fillId="0" borderId="15" xfId="0" applyNumberFormat="1" applyFont="1" applyBorder="1" applyAlignment="1">
      <alignment horizontal="center" vertical="top" wrapText="1"/>
    </xf>
    <xf numFmtId="164" fontId="5" fillId="0" borderId="16" xfId="0" applyNumberFormat="1" applyFont="1" applyBorder="1" applyAlignment="1">
      <alignment horizontal="center" vertical="top" wrapText="1"/>
    </xf>
    <xf numFmtId="164" fontId="5" fillId="0" borderId="17" xfId="0" applyNumberFormat="1" applyFont="1" applyBorder="1" applyAlignment="1">
      <alignment horizontal="center" vertical="top" wrapText="1"/>
    </xf>
    <xf numFmtId="2" fontId="5" fillId="0" borderId="16" xfId="0" applyNumberFormat="1" applyFont="1" applyBorder="1" applyAlignment="1">
      <alignment horizontal="center" vertical="top" wrapText="1"/>
    </xf>
    <xf numFmtId="2" fontId="5" fillId="0" borderId="17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tabSelected="1" topLeftCell="C1" workbookViewId="0">
      <selection activeCell="G6" sqref="G6:H6"/>
    </sheetView>
  </sheetViews>
  <sheetFormatPr defaultRowHeight="15" x14ac:dyDescent="0.25"/>
  <cols>
    <col min="2" max="2" width="43.28515625" customWidth="1"/>
    <col min="3" max="3" width="15.42578125" customWidth="1"/>
    <col min="4" max="4" width="23.85546875" customWidth="1"/>
    <col min="5" max="5" width="24.140625" customWidth="1"/>
    <col min="6" max="6" width="21.42578125" customWidth="1"/>
    <col min="7" max="7" width="17.85546875" customWidth="1"/>
    <col min="8" max="8" width="22.140625" customWidth="1"/>
    <col min="9" max="9" width="19.5703125" bestFit="1" customWidth="1"/>
    <col min="10" max="10" width="19.5703125" customWidth="1"/>
    <col min="11" max="11" width="16.85546875" bestFit="1" customWidth="1"/>
    <col min="12" max="12" width="17.5703125" customWidth="1"/>
    <col min="13" max="13" width="22.140625" customWidth="1"/>
    <col min="14" max="14" width="18.42578125" customWidth="1"/>
    <col min="15" max="15" width="20.28515625" customWidth="1"/>
  </cols>
  <sheetData>
    <row r="1" spans="1:15" ht="20.25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39" t="s">
        <v>14</v>
      </c>
      <c r="L1" s="39"/>
      <c r="M1" s="39"/>
      <c r="N1" s="39"/>
      <c r="O1" s="39"/>
    </row>
    <row r="2" spans="1:15" ht="65.25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40" t="s">
        <v>23</v>
      </c>
      <c r="L2" s="40"/>
      <c r="M2" s="40"/>
      <c r="N2" s="40"/>
      <c r="O2" s="40"/>
    </row>
    <row r="3" spans="1:15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ht="36" customHeight="1" x14ac:dyDescent="0.4">
      <c r="A4" s="38" t="s">
        <v>22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15" ht="23.25" x14ac:dyDescent="0.35">
      <c r="A5" s="34" t="s">
        <v>35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24.75" customHeight="1" x14ac:dyDescent="0.25">
      <c r="A6" s="35" t="s">
        <v>17</v>
      </c>
      <c r="B6" s="41" t="s">
        <v>5</v>
      </c>
      <c r="C6" s="44" t="s">
        <v>13</v>
      </c>
      <c r="D6" s="44"/>
      <c r="E6" s="44" t="s">
        <v>10</v>
      </c>
      <c r="F6" s="44"/>
      <c r="G6" s="45" t="s">
        <v>11</v>
      </c>
      <c r="H6" s="45"/>
      <c r="I6" s="44" t="s">
        <v>12</v>
      </c>
      <c r="J6" s="46"/>
      <c r="K6" s="50" t="s">
        <v>24</v>
      </c>
      <c r="L6" s="50"/>
      <c r="M6" s="51"/>
      <c r="N6" s="47" t="s">
        <v>6</v>
      </c>
      <c r="O6" s="47" t="s">
        <v>8</v>
      </c>
    </row>
    <row r="7" spans="1:15" ht="50.25" customHeight="1" x14ac:dyDescent="0.25">
      <c r="A7" s="36"/>
      <c r="B7" s="42"/>
      <c r="C7" s="58" t="s">
        <v>30</v>
      </c>
      <c r="D7" s="58"/>
      <c r="E7" s="58" t="s">
        <v>31</v>
      </c>
      <c r="F7" s="58"/>
      <c r="G7" s="59" t="s">
        <v>32</v>
      </c>
      <c r="H7" s="59"/>
      <c r="I7" s="58" t="s">
        <v>33</v>
      </c>
      <c r="J7" s="58"/>
      <c r="K7" s="58" t="s">
        <v>34</v>
      </c>
      <c r="L7" s="58"/>
      <c r="M7" s="58"/>
      <c r="N7" s="48"/>
      <c r="O7" s="48"/>
    </row>
    <row r="8" spans="1:15" ht="208.5" customHeight="1" x14ac:dyDescent="0.25">
      <c r="A8" s="37"/>
      <c r="B8" s="43"/>
      <c r="C8" s="52" t="s">
        <v>27</v>
      </c>
      <c r="D8" s="53"/>
      <c r="E8" s="54" t="s">
        <v>28</v>
      </c>
      <c r="F8" s="55"/>
      <c r="G8" s="56" t="s">
        <v>18</v>
      </c>
      <c r="H8" s="57"/>
      <c r="I8" s="56" t="s">
        <v>29</v>
      </c>
      <c r="J8" s="57"/>
      <c r="K8" s="27" t="s">
        <v>25</v>
      </c>
      <c r="L8" s="27" t="s">
        <v>26</v>
      </c>
      <c r="M8" s="28" t="s">
        <v>0</v>
      </c>
      <c r="N8" s="49"/>
      <c r="O8" s="49"/>
    </row>
    <row r="9" spans="1:15" ht="15.75" x14ac:dyDescent="0.25">
      <c r="A9" s="2"/>
      <c r="B9" s="14"/>
      <c r="C9" s="3" t="s">
        <v>1</v>
      </c>
      <c r="D9" s="3" t="s">
        <v>16</v>
      </c>
      <c r="E9" s="3" t="s">
        <v>2</v>
      </c>
      <c r="F9" s="3" t="s">
        <v>16</v>
      </c>
      <c r="G9" s="3" t="s">
        <v>3</v>
      </c>
      <c r="H9" s="3" t="s">
        <v>16</v>
      </c>
      <c r="I9" s="4" t="s">
        <v>4</v>
      </c>
      <c r="J9" s="3" t="s">
        <v>16</v>
      </c>
      <c r="K9" s="3" t="s">
        <v>3</v>
      </c>
      <c r="L9" s="3" t="s">
        <v>1</v>
      </c>
      <c r="M9" s="3" t="s">
        <v>16</v>
      </c>
      <c r="N9" s="24" t="s">
        <v>7</v>
      </c>
      <c r="O9" s="24" t="s">
        <v>7</v>
      </c>
    </row>
    <row r="10" spans="1:1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6">
        <v>10</v>
      </c>
      <c r="J10" s="6">
        <v>11</v>
      </c>
      <c r="K10" s="6">
        <v>12</v>
      </c>
      <c r="L10" s="6">
        <v>13</v>
      </c>
      <c r="M10" s="15">
        <v>14</v>
      </c>
      <c r="N10" s="1">
        <v>15</v>
      </c>
      <c r="O10" s="1" t="s">
        <v>9</v>
      </c>
    </row>
    <row r="11" spans="1:15" ht="409.5" x14ac:dyDescent="0.3">
      <c r="A11" s="1"/>
      <c r="B11" s="30" t="s">
        <v>21</v>
      </c>
      <c r="C11" s="7"/>
      <c r="D11" s="13"/>
      <c r="E11" s="7"/>
      <c r="F11" s="9"/>
      <c r="G11" s="9"/>
      <c r="H11" s="8"/>
      <c r="I11" s="10"/>
      <c r="J11" s="11"/>
      <c r="K11" s="12"/>
      <c r="L11" s="12"/>
      <c r="M11" s="16"/>
      <c r="N11" s="19"/>
      <c r="O11" s="19"/>
    </row>
    <row r="12" spans="1:15" ht="116.25" x14ac:dyDescent="0.35">
      <c r="A12" s="1"/>
      <c r="B12" s="29" t="s">
        <v>19</v>
      </c>
      <c r="C12" s="22">
        <v>61449</v>
      </c>
      <c r="D12" s="20">
        <f>C12*1861.72</f>
        <v>114400832.28</v>
      </c>
      <c r="E12" s="20">
        <v>12747168</v>
      </c>
      <c r="F12" s="20">
        <f>8923017.6*3.78+3824150.4*2.65</f>
        <v>43863005.088</v>
      </c>
      <c r="G12" s="21">
        <v>446684</v>
      </c>
      <c r="H12" s="20">
        <f>G12*27.21</f>
        <v>12154271.640000001</v>
      </c>
      <c r="I12" s="20">
        <v>1353288</v>
      </c>
      <c r="J12" s="20">
        <f>I12*4.98</f>
        <v>6739374.2400000002</v>
      </c>
      <c r="K12" s="20">
        <v>321016</v>
      </c>
      <c r="L12" s="20">
        <v>28842</v>
      </c>
      <c r="M12" s="23">
        <f>K12*27.21+L12*1861.72</f>
        <v>62430573.600000001</v>
      </c>
      <c r="N12" s="25">
        <f>(D12+F12+H12+J12+M12)/1000</f>
        <v>239588.05684800001</v>
      </c>
      <c r="O12" s="26">
        <f>N12/12</f>
        <v>19965.671404000001</v>
      </c>
    </row>
    <row r="13" spans="1:15" ht="116.25" x14ac:dyDescent="0.35">
      <c r="A13" s="1"/>
      <c r="B13" s="29" t="s">
        <v>20</v>
      </c>
      <c r="C13" s="31">
        <v>61449</v>
      </c>
      <c r="D13" s="25">
        <f>C13*1982.73</f>
        <v>121836775.77</v>
      </c>
      <c r="E13" s="25">
        <v>12747168</v>
      </c>
      <c r="F13" s="25">
        <f>8923017.6*4.47+3824150.4*3.13</f>
        <v>51855479.423999995</v>
      </c>
      <c r="G13" s="32">
        <v>446684</v>
      </c>
      <c r="H13" s="25">
        <f>G13*34.88</f>
        <v>15580337.920000002</v>
      </c>
      <c r="I13" s="25">
        <v>1353288</v>
      </c>
      <c r="J13" s="25">
        <f>I13*4.98</f>
        <v>6739374.2400000002</v>
      </c>
      <c r="K13" s="25">
        <v>321016</v>
      </c>
      <c r="L13" s="25">
        <v>28842</v>
      </c>
      <c r="M13" s="33">
        <f>K13*34.88+L13*1982.73</f>
        <v>68382936.74000001</v>
      </c>
      <c r="N13" s="25">
        <f>(D13+F13+H13+J13+M13)/1000</f>
        <v>264394.90409400006</v>
      </c>
      <c r="O13" s="26">
        <f>N13/12</f>
        <v>22032.908674500006</v>
      </c>
    </row>
    <row r="14" spans="1:15" x14ac:dyDescent="0.25">
      <c r="A14" s="1"/>
      <c r="B14" s="19"/>
      <c r="C14" s="1"/>
      <c r="D14" s="1"/>
      <c r="E14" s="1"/>
      <c r="F14" s="1"/>
      <c r="G14" s="1"/>
      <c r="H14" s="1"/>
      <c r="I14" s="1"/>
      <c r="J14" s="1"/>
      <c r="K14" s="1"/>
      <c r="L14" s="1"/>
      <c r="M14" s="17"/>
      <c r="N14" s="1"/>
      <c r="O14" s="1"/>
    </row>
    <row r="15" spans="1:15" x14ac:dyDescent="0.25">
      <c r="B15" s="18"/>
    </row>
    <row r="16" spans="1:15" x14ac:dyDescent="0.25">
      <c r="B16" s="18"/>
    </row>
    <row r="17" spans="2:2" x14ac:dyDescent="0.25">
      <c r="B17" s="18" t="s">
        <v>15</v>
      </c>
    </row>
  </sheetData>
  <mergeCells count="22">
    <mergeCell ref="I8:J8"/>
    <mergeCell ref="K7:M7"/>
    <mergeCell ref="C7:D7"/>
    <mergeCell ref="E7:F7"/>
    <mergeCell ref="G7:H7"/>
    <mergeCell ref="I7:J7"/>
    <mergeCell ref="A5:O5"/>
    <mergeCell ref="A6:A8"/>
    <mergeCell ref="A4:O4"/>
    <mergeCell ref="K1:O1"/>
    <mergeCell ref="K2:O2"/>
    <mergeCell ref="B6:B8"/>
    <mergeCell ref="C6:D6"/>
    <mergeCell ref="E6:F6"/>
    <mergeCell ref="G6:H6"/>
    <mergeCell ref="I6:J6"/>
    <mergeCell ref="N6:N8"/>
    <mergeCell ref="O6:O8"/>
    <mergeCell ref="K6:M6"/>
    <mergeCell ref="C8:D8"/>
    <mergeCell ref="E8:F8"/>
    <mergeCell ref="G8:H8"/>
  </mergeCells>
  <pageMargins left="0.7" right="0.7" top="0.75" bottom="0.75" header="0.3" footer="0.3"/>
  <pageSetup paperSize="9" scale="42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2016-03-10T13:01:22Z</dcterms:modified>
</cp:coreProperties>
</file>